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codeName="ThisWorkbook"/>
  <mc:AlternateContent xmlns:mc="http://schemas.openxmlformats.org/markup-compatibility/2006">
    <mc:Choice Requires="x15">
      <x15ac:absPath xmlns:x15ac="http://schemas.microsoft.com/office/spreadsheetml/2010/11/ac" url="C:\Users\imaldonado.ANI\Desktop\Mapas de riesgos definitivos\"/>
    </mc:Choice>
  </mc:AlternateContent>
  <xr:revisionPtr revIDLastSave="0" documentId="13_ncr:1_{3C16E630-EC27-4C74-A276-4FDAEC0E86A8}" xr6:coauthVersionLast="45" xr6:coauthVersionMax="45" xr10:uidLastSave="{00000000-0000-0000-0000-000000000000}"/>
  <bookViews>
    <workbookView xWindow="-120" yWindow="-120" windowWidth="29040" windowHeight="15840" activeTab="6" xr2:uid="{00000000-000D-0000-FFFF-FFFF00000000}"/>
  </bookViews>
  <sheets>
    <sheet name="CICLO PHVA" sheetId="23" r:id="rId1"/>
    <sheet name="SEPG-F-007" sheetId="27" r:id="rId2"/>
    <sheet name="Mapa de riesgos" sheetId="20" r:id="rId3"/>
    <sheet name="SEPG-F-012" sheetId="19" r:id="rId4"/>
    <sheet name="Fm-20 " sheetId="15" state="hidden" r:id="rId5"/>
    <sheet name="DB" sheetId="14" state="hidden" r:id="rId6"/>
    <sheet name="SEPG-F-030" sheetId="26" r:id="rId7"/>
    <sheet name="Matriz de cambios" sheetId="28" r:id="rId8"/>
    <sheet name="Hoja1" sheetId="17" state="hidden" r:id="rId9"/>
  </sheets>
  <externalReferences>
    <externalReference r:id="rId10"/>
    <externalReference r:id="rId11"/>
    <externalReference r:id="rId12"/>
  </externalReferences>
  <definedNames>
    <definedName name="¿TIENE_HERRAMIENTA_PARA_EJERCER_EL_CONTROL?">DB!$D$8:$D$10</definedName>
    <definedName name="A">DB!$J$5:$J$6</definedName>
    <definedName name="B">DB!$K$5:$K$6</definedName>
    <definedName name="CE">DB!$L$5:$L$6</definedName>
    <definedName name="EXISTENCONTROLES" localSheetId="7">[1]DB!$D$5:$D$6</definedName>
    <definedName name="EXISTENCONTROLES" localSheetId="1">[1]DB!$D$5:$D$6</definedName>
    <definedName name="EXISTENCONTROLES" localSheetId="6">[1]DB!$D$5:$D$6</definedName>
    <definedName name="EXISTENCONTROLES">DB!$D$5:$D$6</definedName>
    <definedName name="FrecuenciaSeguim">DB!$H$9:$H$10</definedName>
    <definedName name="FrecuendiaSeguim">DB!$H$9:$H$10</definedName>
    <definedName name="HerramientaControl">DB!$D$9:$D$10</definedName>
    <definedName name="HerramientaEfectiva">DB!$F$9:$F$10</definedName>
    <definedName name="IMPACTO">DB!$H$5</definedName>
    <definedName name="ManualesInstructivos">DB!$E$9:$E$10</definedName>
    <definedName name="OP" localSheetId="4">'Fm-20 '!$L$11</definedName>
    <definedName name="OPCIONESDEMANEJO" localSheetId="7">[1]DB!$N$5:$N$8</definedName>
    <definedName name="OPCIONESDEMANEJO" localSheetId="1">[1]DB!$N$5:$N$8</definedName>
    <definedName name="OPCIONESDEMANEJO" localSheetId="6">[1]DB!$N$5:$N$8</definedName>
    <definedName name="OPCIONESDEMANEJO">DB!$N$5:$N$8</definedName>
    <definedName name="PROBABILIDAD">DB!$G$5</definedName>
    <definedName name="ResponDefinidos">DB!$G$9:$G$10</definedName>
    <definedName name="TieneHerramientaControl1">DB!$D$9:$D$10</definedName>
    <definedName name="TIPODERIESGO" localSheetId="7">[1]DB!$B$5:$B$11</definedName>
    <definedName name="TIPODERIESGO" localSheetId="1">[1]DB!$B$5:$B$11</definedName>
    <definedName name="TIPODERIESGO" localSheetId="6">[1]DB!$B$5:$B$11</definedName>
    <definedName name="TIPODERIESGO">DB!$B$5:$B$11</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19" l="1"/>
  <c r="B25" i="19"/>
  <c r="B23" i="19"/>
  <c r="B29" i="19"/>
  <c r="B21" i="19"/>
  <c r="H10" i="28"/>
  <c r="K9" i="28"/>
  <c r="I9" i="28"/>
  <c r="H9" i="28"/>
  <c r="G9" i="28"/>
  <c r="F9" i="28"/>
  <c r="E9" i="28"/>
  <c r="K8" i="28"/>
  <c r="I8" i="28"/>
  <c r="H8" i="28"/>
  <c r="G8" i="28"/>
  <c r="F8" i="28"/>
  <c r="E8" i="28"/>
  <c r="K7" i="28"/>
  <c r="I7" i="28"/>
  <c r="H7" i="28"/>
  <c r="G7" i="28"/>
  <c r="F7" i="28"/>
  <c r="E7" i="28"/>
  <c r="K6" i="28"/>
  <c r="I6" i="28"/>
  <c r="H6" i="28"/>
  <c r="G6" i="28"/>
  <c r="F6" i="28"/>
  <c r="E6" i="28"/>
  <c r="A12" i="27"/>
  <c r="S33" i="26"/>
  <c r="U33" i="26"/>
  <c r="R33" i="26"/>
  <c r="O33" i="26"/>
  <c r="P33" i="26"/>
  <c r="R32" i="26"/>
  <c r="P32" i="26"/>
  <c r="O32" i="26"/>
  <c r="S32" i="26"/>
  <c r="E32" i="26"/>
  <c r="D32" i="26"/>
  <c r="C32" i="26"/>
  <c r="Z31" i="26"/>
  <c r="R31" i="26"/>
  <c r="O31" i="26"/>
  <c r="AA31" i="26"/>
  <c r="E31" i="26"/>
  <c r="D31" i="26"/>
  <c r="C31" i="26"/>
  <c r="B31" i="26"/>
  <c r="R30" i="26"/>
  <c r="O30" i="26"/>
  <c r="S30" i="26"/>
  <c r="T30" i="26"/>
  <c r="R29" i="26"/>
  <c r="O29" i="26"/>
  <c r="S29" i="26"/>
  <c r="AA28" i="26"/>
  <c r="AG28" i="26"/>
  <c r="E28" i="26"/>
  <c r="D28" i="26"/>
  <c r="C28" i="26"/>
  <c r="Z27" i="26"/>
  <c r="S27" i="26"/>
  <c r="U27" i="26"/>
  <c r="R27" i="26"/>
  <c r="O27" i="26"/>
  <c r="AA27" i="26"/>
  <c r="E27" i="26"/>
  <c r="D27" i="26"/>
  <c r="C27" i="26"/>
  <c r="B27" i="26"/>
  <c r="O26" i="26"/>
  <c r="P26" i="26"/>
  <c r="E26" i="26"/>
  <c r="D26" i="26"/>
  <c r="C26" i="26"/>
  <c r="Z25" i="26"/>
  <c r="R25" i="26"/>
  <c r="P25" i="26"/>
  <c r="O25" i="26"/>
  <c r="S25" i="26"/>
  <c r="E25" i="26"/>
  <c r="D25" i="26"/>
  <c r="C25" i="26"/>
  <c r="B25" i="26"/>
  <c r="R24" i="26"/>
  <c r="O24" i="26"/>
  <c r="P24" i="26"/>
  <c r="S23" i="26"/>
  <c r="T23" i="26"/>
  <c r="R23" i="26"/>
  <c r="P23" i="26"/>
  <c r="O23" i="26"/>
  <c r="AA23" i="26"/>
  <c r="E23" i="26"/>
  <c r="D23" i="26"/>
  <c r="C23" i="26"/>
  <c r="Z22" i="26"/>
  <c r="R22" i="26"/>
  <c r="O22" i="26"/>
  <c r="S22" i="26"/>
  <c r="E22" i="26"/>
  <c r="D22" i="26"/>
  <c r="C22" i="26"/>
  <c r="B22" i="26"/>
  <c r="D9" i="26"/>
  <c r="AC27" i="26"/>
  <c r="AD27" i="26"/>
  <c r="AE27" i="26"/>
  <c r="P30" i="26"/>
  <c r="AC31" i="26"/>
  <c r="S31" i="26"/>
  <c r="U31" i="26"/>
  <c r="AA32" i="26"/>
  <c r="S24" i="26"/>
  <c r="T24" i="26"/>
  <c r="AC25" i="26"/>
  <c r="AD25" i="26"/>
  <c r="AE25" i="26"/>
  <c r="U23" i="26"/>
  <c r="AA25" i="26"/>
  <c r="AG25" i="26"/>
  <c r="P29" i="26"/>
  <c r="U30" i="26"/>
  <c r="AC22" i="26"/>
  <c r="T32" i="26"/>
  <c r="U32" i="26"/>
  <c r="AF23" i="26"/>
  <c r="AG23" i="26"/>
  <c r="AG27" i="26"/>
  <c r="AF27" i="26"/>
  <c r="T22" i="26"/>
  <c r="U22" i="26"/>
  <c r="T29" i="26"/>
  <c r="V29" i="26"/>
  <c r="U29" i="26"/>
  <c r="T25" i="26"/>
  <c r="V25" i="26"/>
  <c r="Y25" i="26"/>
  <c r="AB25" i="26"/>
  <c r="U25" i="26"/>
  <c r="T27" i="26"/>
  <c r="V27" i="26"/>
  <c r="Y27" i="26"/>
  <c r="AB27" i="26"/>
  <c r="AF28" i="26"/>
  <c r="AF25" i="26"/>
  <c r="P31" i="26"/>
  <c r="AA22" i="26"/>
  <c r="U24" i="26"/>
  <c r="P27" i="26"/>
  <c r="T33" i="26"/>
  <c r="P22" i="26"/>
  <c r="T31" i="26"/>
  <c r="V22" i="26"/>
  <c r="Y22" i="26"/>
  <c r="AB22" i="26"/>
  <c r="AD22" i="26"/>
  <c r="AE22" i="26"/>
  <c r="V31" i="26"/>
  <c r="Y31" i="26"/>
  <c r="AB31" i="26"/>
  <c r="AD31" i="26"/>
  <c r="AE31" i="26"/>
  <c r="V30" i="26"/>
  <c r="AG22" i="26"/>
  <c r="AF22" i="26"/>
  <c r="V24" i="26"/>
  <c r="Z29" i="26"/>
  <c r="AC29" i="26"/>
  <c r="AD29" i="26"/>
  <c r="Y29" i="26"/>
  <c r="AB29" i="26"/>
  <c r="V23" i="26"/>
  <c r="M27" i="19"/>
  <c r="J14" i="15"/>
  <c r="N27" i="19"/>
  <c r="J20" i="19"/>
  <c r="K20" i="19"/>
  <c r="L20" i="19"/>
  <c r="AD20" i="19"/>
  <c r="AE20" i="19"/>
  <c r="AF20" i="19"/>
  <c r="AG20" i="19"/>
  <c r="M29" i="19"/>
  <c r="M30" i="19"/>
  <c r="N30" i="19"/>
  <c r="M25" i="19"/>
  <c r="N25" i="19"/>
  <c r="M26" i="19"/>
  <c r="N26" i="19"/>
  <c r="M28" i="19"/>
  <c r="N28" i="19"/>
  <c r="B61" i="19"/>
  <c r="A61" i="19"/>
  <c r="B59" i="19"/>
  <c r="A59" i="19"/>
  <c r="B57" i="19"/>
  <c r="A57" i="19"/>
  <c r="B55" i="19"/>
  <c r="A55" i="19"/>
  <c r="B53" i="19"/>
  <c r="A53" i="19"/>
  <c r="Y52" i="19"/>
  <c r="X52" i="19"/>
  <c r="Y51" i="19"/>
  <c r="X51" i="19"/>
  <c r="B51" i="19"/>
  <c r="A51" i="19"/>
  <c r="Y50" i="19"/>
  <c r="X50" i="19"/>
  <c r="Y49" i="19"/>
  <c r="X49" i="19"/>
  <c r="B49" i="19"/>
  <c r="A49" i="19"/>
  <c r="Y48" i="19"/>
  <c r="X48" i="19"/>
  <c r="Y47" i="19"/>
  <c r="X47" i="19"/>
  <c r="B47" i="19"/>
  <c r="A47" i="19"/>
  <c r="Y46" i="19"/>
  <c r="X46" i="19"/>
  <c r="Y45" i="19"/>
  <c r="X45" i="19"/>
  <c r="B45" i="19"/>
  <c r="A45" i="19"/>
  <c r="Y44" i="19"/>
  <c r="X44" i="19"/>
  <c r="Y43" i="19"/>
  <c r="X43" i="19"/>
  <c r="B43" i="19"/>
  <c r="A43" i="19"/>
  <c r="Y42" i="19"/>
  <c r="X42" i="19"/>
  <c r="Y41" i="19"/>
  <c r="X41" i="19"/>
  <c r="B41" i="19"/>
  <c r="A41" i="19"/>
  <c r="Y40" i="19"/>
  <c r="X40" i="19"/>
  <c r="Y39" i="19"/>
  <c r="X39" i="19"/>
  <c r="B39" i="19"/>
  <c r="A39" i="19"/>
  <c r="Y38" i="19"/>
  <c r="X38" i="19"/>
  <c r="Y37" i="19"/>
  <c r="X37" i="19"/>
  <c r="B37" i="19"/>
  <c r="A37" i="19"/>
  <c r="Y36" i="19"/>
  <c r="X36" i="19"/>
  <c r="Y35" i="19"/>
  <c r="X35" i="19"/>
  <c r="B35" i="19"/>
  <c r="A35" i="19"/>
  <c r="Y34" i="19"/>
  <c r="X34" i="19"/>
  <c r="Y33" i="19"/>
  <c r="X33" i="19"/>
  <c r="B33" i="19"/>
  <c r="A33" i="19"/>
  <c r="Y32" i="19"/>
  <c r="X32" i="19"/>
  <c r="Y31" i="19"/>
  <c r="X31" i="19"/>
  <c r="B31" i="19"/>
  <c r="A31" i="19"/>
  <c r="A25" i="19"/>
  <c r="M24" i="19"/>
  <c r="N24" i="19"/>
  <c r="M23" i="19"/>
  <c r="N23" i="19"/>
  <c r="A23" i="19"/>
  <c r="M22" i="19"/>
  <c r="N22" i="19"/>
  <c r="M21" i="19"/>
  <c r="N21" i="19"/>
  <c r="A21" i="19"/>
  <c r="N29" i="19"/>
  <c r="F14" i="15"/>
  <c r="F17" i="15"/>
  <c r="G11" i="15"/>
  <c r="J15" i="15"/>
  <c r="D11" i="15"/>
  <c r="J23" i="15"/>
  <c r="J24" i="15"/>
  <c r="J21" i="15"/>
  <c r="K23" i="15"/>
  <c r="K20" i="15"/>
  <c r="K17" i="15"/>
  <c r="K14" i="15"/>
  <c r="K11" i="15"/>
  <c r="Q14" i="15"/>
  <c r="R14" i="15"/>
  <c r="S14" i="15"/>
  <c r="Q17" i="15"/>
  <c r="R17" i="15"/>
  <c r="S17" i="15"/>
  <c r="Q20" i="15"/>
  <c r="R20" i="15"/>
  <c r="S20" i="15"/>
  <c r="Q23" i="15"/>
  <c r="R23" i="15"/>
  <c r="S23" i="15"/>
  <c r="S11" i="15"/>
  <c r="R11" i="15"/>
  <c r="Q11" i="15"/>
  <c r="N14" i="15"/>
  <c r="O14" i="15"/>
  <c r="P14" i="15"/>
  <c r="N17" i="15"/>
  <c r="O17" i="15"/>
  <c r="P17" i="15"/>
  <c r="N20" i="15"/>
  <c r="O20" i="15"/>
  <c r="P20" i="15"/>
  <c r="N23" i="15"/>
  <c r="O23" i="15"/>
  <c r="P23" i="15"/>
  <c r="P11" i="15"/>
  <c r="O11" i="15"/>
  <c r="N11" i="15"/>
  <c r="M14" i="15"/>
  <c r="M17" i="15"/>
  <c r="M20" i="15"/>
  <c r="M23" i="15"/>
  <c r="M11" i="15"/>
  <c r="I25" i="15"/>
  <c r="I24" i="15"/>
  <c r="I23" i="15"/>
  <c r="E23" i="15"/>
  <c r="I22" i="15"/>
  <c r="I21" i="15"/>
  <c r="I20" i="15"/>
  <c r="E20" i="15"/>
  <c r="I19" i="15"/>
  <c r="I18" i="15"/>
  <c r="I17" i="15"/>
  <c r="E17" i="15"/>
  <c r="I16" i="15"/>
  <c r="I15" i="15"/>
  <c r="I14" i="15"/>
  <c r="E14" i="15"/>
  <c r="I13" i="15"/>
  <c r="I12" i="15"/>
  <c r="I11" i="15"/>
  <c r="E11" i="15"/>
  <c r="B11" i="15"/>
  <c r="F15" i="15"/>
  <c r="G23" i="15"/>
  <c r="G24" i="15"/>
  <c r="B23" i="15"/>
  <c r="F21" i="15"/>
  <c r="G21" i="15"/>
  <c r="F23" i="15"/>
  <c r="G18" i="15"/>
  <c r="F12" i="15"/>
  <c r="G20" i="15"/>
  <c r="G17" i="15"/>
  <c r="H23" i="15"/>
  <c r="F11" i="15"/>
  <c r="H20" i="15"/>
  <c r="F18" i="15"/>
  <c r="H14" i="15"/>
  <c r="H24" i="15"/>
  <c r="F20" i="15"/>
  <c r="H17" i="15"/>
  <c r="F24" i="15"/>
  <c r="G14" i="15"/>
  <c r="B14" i="15"/>
  <c r="G15" i="15"/>
  <c r="H11" i="15"/>
  <c r="G12" i="15"/>
  <c r="B20" i="15"/>
  <c r="H21" i="15"/>
  <c r="H15" i="15"/>
  <c r="H18" i="15"/>
  <c r="H12" i="15"/>
  <c r="B17" i="15"/>
  <c r="Z33" i="19"/>
  <c r="AA33" i="19"/>
  <c r="Z35" i="19"/>
  <c r="AA35" i="19"/>
  <c r="Z41" i="19"/>
  <c r="AA41" i="19"/>
  <c r="Z43" i="19"/>
  <c r="AA43" i="19"/>
  <c r="Z49" i="19"/>
  <c r="AA49" i="19"/>
  <c r="Z51" i="19"/>
  <c r="AA51" i="19"/>
  <c r="Z31" i="19"/>
  <c r="AA31" i="19"/>
  <c r="Z37" i="19"/>
  <c r="AA37" i="19"/>
  <c r="Z39" i="19"/>
  <c r="AA39" i="19"/>
  <c r="Z45" i="19"/>
  <c r="AA45" i="19"/>
  <c r="Z47" i="19"/>
  <c r="AA47" i="19"/>
  <c r="O25" i="19"/>
  <c r="O29" i="19"/>
  <c r="O23" i="19"/>
  <c r="O27" i="19"/>
  <c r="AI26" i="19"/>
  <c r="AI21" i="19"/>
  <c r="J17" i="15"/>
  <c r="J12" i="15"/>
  <c r="J20" i="15"/>
  <c r="J18" i="15"/>
  <c r="O21" i="19"/>
  <c r="P29" i="19"/>
  <c r="P23" i="19"/>
  <c r="P27" i="19"/>
  <c r="P25" i="19"/>
  <c r="J11" i="15"/>
  <c r="P21"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Ingrid Johanna Maldonado Martinez</author>
    <author>user</author>
    <author>Pilou</author>
  </authors>
  <commentList>
    <comment ref="B10" authorId="0" shapeId="0" xr:uid="{710660E9-D23C-40A3-9174-9C8046C55606}">
      <text>
        <r>
          <rPr>
            <b/>
            <sz val="9"/>
            <color indexed="81"/>
            <rFont val="Tahoma"/>
            <family val="2"/>
          </rPr>
          <t>Ingrid Johanna Maldonado Martinez:</t>
        </r>
        <r>
          <rPr>
            <sz val="9"/>
            <color indexed="81"/>
            <rFont val="Tahoma"/>
            <family val="2"/>
          </rPr>
          <t xml:space="preserve">
Se debe tener en cuenta el DOFA, Auditorias Internas y Externas, Caracterización de procesos y juicio de expertos</t>
        </r>
      </text>
    </comment>
    <comment ref="C10" authorId="1" shapeId="0" xr:uid="{3E19669B-80D7-472A-8E1B-A8A9703E8D20}">
      <text>
        <r>
          <rPr>
            <sz val="12"/>
            <color indexed="81"/>
            <rFont val="Tahoma"/>
            <family val="2"/>
          </rPr>
          <t xml:space="preserve">Posibilidad de que suceda algún evento que tendrá un impacto sobre los objetivos institucionales o del proceso. Se expresa en términos de probabilidad y consecuencias.
</t>
        </r>
      </text>
    </comment>
    <comment ref="D10" authorId="1" shapeId="0" xr:uid="{7315C150-4F50-4741-9CAD-8876AA0B27FC}">
      <text>
        <r>
          <rPr>
            <sz val="12"/>
            <color indexed="81"/>
            <rFont val="Tahoma"/>
            <family val="2"/>
          </rPr>
          <t xml:space="preserve">Se refiere a las características generales o las formas en que se observa o manifiesta el riesgo identificado.
</t>
        </r>
      </text>
    </comment>
    <comment ref="G10" authorId="0" shapeId="0" xr:uid="{D314F2BA-B86D-4F2E-81CC-EB645679BEC6}">
      <text>
        <r>
          <rPr>
            <b/>
            <sz val="9"/>
            <color indexed="81"/>
            <rFont val="Tahoma"/>
            <family val="2"/>
          </rPr>
          <t>Ingrid Johanna Maldonado Martinez:</t>
        </r>
        <r>
          <rPr>
            <sz val="9"/>
            <color indexed="81"/>
            <rFont val="Tahoma"/>
            <family val="2"/>
          </rPr>
          <t xml:space="preserve">
Riesgos Institucionales: Propios de la gestión.
Riesgos Anticorrupción: se pueden dar por mala fe, presiones de terceros</t>
        </r>
      </text>
    </comment>
    <comment ref="M10" authorId="1" shapeId="0" xr:uid="{BB44F175-8FB1-4C21-8937-419E33D49919}">
      <text>
        <r>
          <rPr>
            <b/>
            <sz val="12"/>
            <color indexed="81"/>
            <rFont val="Tahoma"/>
            <family val="2"/>
          </rPr>
          <t>Estratégico</t>
        </r>
        <r>
          <rPr>
            <sz val="12"/>
            <color indexed="81"/>
            <rFont val="Tahoma"/>
            <family val="2"/>
          </rPr>
          <t xml:space="preserve">: 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
</t>
        </r>
        <r>
          <rPr>
            <b/>
            <sz val="12"/>
            <color indexed="81"/>
            <rFont val="Tahoma"/>
            <family val="2"/>
          </rPr>
          <t>Operativos:</t>
        </r>
        <r>
          <rPr>
            <sz val="12"/>
            <color indexed="81"/>
            <rFont val="Tahoma"/>
            <family val="2"/>
          </rPr>
          <t xml:space="preserve"> Comprenden riesgos provenientes del funcionamiento y operatividad de los sistemas de información institucional, de la definición de los procesos, de la estructura de la entidad, de la articulación entre dependencias.
</t>
        </r>
        <r>
          <rPr>
            <b/>
            <sz val="12"/>
            <color indexed="81"/>
            <rFont val="Tahoma"/>
            <family val="2"/>
          </rPr>
          <t>Financieros :</t>
        </r>
        <r>
          <rPr>
            <sz val="12"/>
            <color indexed="81"/>
            <rFont val="Tahoma"/>
            <family val="2"/>
          </rPr>
          <t xml:space="preserve"> Se relacionan con el manejo de los recursos de la entidad que incluyen: la ejecución presupuestal, la elaboración de los estados financieros, los pagos, manejos de excedentes de tesorería y el manejo sobre los bienes.
</t>
        </r>
        <r>
          <rPr>
            <b/>
            <sz val="12"/>
            <color indexed="81"/>
            <rFont val="Tahoma"/>
            <family val="2"/>
          </rPr>
          <t>Cumplimiento :</t>
        </r>
        <r>
          <rPr>
            <sz val="12"/>
            <color indexed="81"/>
            <rFont val="Tahoma"/>
            <family val="2"/>
          </rPr>
          <t xml:space="preserve"> Se asocian con la capacidad de la entidad para cumplir con los requisitos legales, contractuales, de ética pública y en general con su compromiso ante la comunidad.
</t>
        </r>
        <r>
          <rPr>
            <b/>
            <sz val="12"/>
            <color indexed="81"/>
            <rFont val="Tahoma"/>
            <family val="2"/>
          </rPr>
          <t>Tecnología :</t>
        </r>
        <r>
          <rPr>
            <sz val="12"/>
            <color indexed="81"/>
            <rFont val="Tahoma"/>
            <family val="2"/>
          </rPr>
          <t xml:space="preserve"> Están relacionados con la capacidad tecnológica de la Entidad para satisfacer sus necesidades actuales y futuras y el cumplimiento de la misión.
</t>
        </r>
        <r>
          <rPr>
            <b/>
            <sz val="12"/>
            <color indexed="81"/>
            <rFont val="Tahoma"/>
            <family val="2"/>
          </rPr>
          <t>Riesgos de Imagen</t>
        </r>
        <r>
          <rPr>
            <sz val="12"/>
            <color indexed="81"/>
            <rFont val="Tahoma"/>
            <family val="2"/>
          </rPr>
          <t xml:space="preserve">: Están relacionados con la percepción y la confianza por parte de la ciudadanía hacia la institución.
</t>
        </r>
        <r>
          <rPr>
            <b/>
            <sz val="12"/>
            <color indexed="81"/>
            <rFont val="Tahoma"/>
            <family val="2"/>
          </rPr>
          <t>Riesgos Técnicos:</t>
        </r>
        <r>
          <rPr>
            <sz val="12"/>
            <color indexed="81"/>
            <rFont val="Tahoma"/>
            <family val="2"/>
          </rPr>
          <t xml:space="preserve"> Asociados al manejo de los proyectos. Identifican posibles problemas de diseños, calidad, requisitos, aplicabilidad, rendimiento y fiabilidad,  implementación y/o aplicación de políticas para puesta en marcha de los proyectos
</t>
        </r>
      </text>
    </comment>
    <comment ref="A11" authorId="2" shapeId="0" xr:uid="{34356E75-FBFE-47D9-B8BD-E2728C156BD5}">
      <text>
        <r>
          <rPr>
            <b/>
            <sz val="9"/>
            <color indexed="81"/>
            <rFont val="Tahoma"/>
            <family val="2"/>
          </rPr>
          <t>Modificar el consecutivo para cada proceso.</t>
        </r>
      </text>
    </comment>
    <comment ref="C16" authorId="1" shapeId="0" xr:uid="{EBA0EC3E-085F-43F6-92F6-EB01FCD8CE74}">
      <text>
        <r>
          <rPr>
            <sz val="12"/>
            <color indexed="81"/>
            <rFont val="Tahoma"/>
            <family val="2"/>
          </rPr>
          <t xml:space="preserve">Posibilidad de que suceda algún evento que tendrá un impacto sobre los objetivos institucionales o del proceso. Se expresa en términos de probabilidad y consecuencias.
</t>
        </r>
      </text>
    </comment>
    <comment ref="D16" authorId="1" shapeId="0" xr:uid="{4B604D4F-49F3-48EA-B5F2-E56988115973}">
      <text>
        <r>
          <rPr>
            <sz val="12"/>
            <color indexed="81"/>
            <rFont val="Tahoma"/>
            <family val="2"/>
          </rPr>
          <t xml:space="preserve">Se refiere a las características generales o las formas en que se observa o manifiesta el riesgo identificado.
</t>
        </r>
      </text>
    </comment>
    <comment ref="I16" authorId="1" shapeId="0" xr:uid="{980066BE-FCF0-4CE2-84CA-DC224BE02BE7}">
      <text>
        <r>
          <rPr>
            <sz val="12"/>
            <color indexed="81"/>
            <rFont val="Tahoma"/>
            <family val="2"/>
          </rPr>
          <t>Constituyen las consecuencias de la ocurrencia del riesgo sobre los
objetivos de la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t>
        </r>
      </text>
    </comment>
    <comment ref="L16" authorId="1" shapeId="0" xr:uid="{0FD6AF67-B6BF-45EC-8158-33DB07A33804}">
      <text>
        <r>
          <rPr>
            <b/>
            <sz val="12"/>
            <color indexed="81"/>
            <rFont val="Tahoma"/>
            <family val="2"/>
          </rPr>
          <t>Estratégico</t>
        </r>
        <r>
          <rPr>
            <sz val="12"/>
            <color indexed="81"/>
            <rFont val="Tahoma"/>
            <family val="2"/>
          </rPr>
          <t xml:space="preserve">: 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
</t>
        </r>
        <r>
          <rPr>
            <b/>
            <sz val="12"/>
            <color indexed="81"/>
            <rFont val="Tahoma"/>
            <family val="2"/>
          </rPr>
          <t>Operativos:</t>
        </r>
        <r>
          <rPr>
            <sz val="12"/>
            <color indexed="81"/>
            <rFont val="Tahoma"/>
            <family val="2"/>
          </rPr>
          <t xml:space="preserve"> Comprenden riesgos provenientes del funcionamiento y operatividad de los sistemas de información institucional, de la definición de los procesos, de la estructura de la entidad, de la articulación entre dependencias.
</t>
        </r>
        <r>
          <rPr>
            <b/>
            <sz val="12"/>
            <color indexed="81"/>
            <rFont val="Tahoma"/>
            <family val="2"/>
          </rPr>
          <t>Financieros :</t>
        </r>
        <r>
          <rPr>
            <sz val="12"/>
            <color indexed="81"/>
            <rFont val="Tahoma"/>
            <family val="2"/>
          </rPr>
          <t xml:space="preserve"> Se relacionan con el manejo de los recursos de la entidad que incluyen: la ejecución presupuestal, la elaboración de los estados financieros, los pagos, manejos de excedentes de tesorería y el manejo sobre los bienes.
</t>
        </r>
        <r>
          <rPr>
            <b/>
            <sz val="12"/>
            <color indexed="81"/>
            <rFont val="Tahoma"/>
            <family val="2"/>
          </rPr>
          <t>Cumplimiento :</t>
        </r>
        <r>
          <rPr>
            <sz val="12"/>
            <color indexed="81"/>
            <rFont val="Tahoma"/>
            <family val="2"/>
          </rPr>
          <t xml:space="preserve"> Se asocian con la capacidad de la entidad para cumplir con los requisitos legales, contractuales, de ética pública y en general con su compromiso ante la comunidad.
</t>
        </r>
        <r>
          <rPr>
            <b/>
            <sz val="12"/>
            <color indexed="81"/>
            <rFont val="Tahoma"/>
            <family val="2"/>
          </rPr>
          <t>Tecnología :</t>
        </r>
        <r>
          <rPr>
            <sz val="12"/>
            <color indexed="81"/>
            <rFont val="Tahoma"/>
            <family val="2"/>
          </rPr>
          <t xml:space="preserve"> Están relacionados con la capacidad tecnológica de la Entidad para satisfacer sus necesidades actuales y futuras y el cumplimiento de la misión.
</t>
        </r>
        <r>
          <rPr>
            <b/>
            <sz val="12"/>
            <color indexed="81"/>
            <rFont val="Tahoma"/>
            <family val="2"/>
          </rPr>
          <t>Riesgos de Imagen</t>
        </r>
        <r>
          <rPr>
            <sz val="12"/>
            <color indexed="81"/>
            <rFont val="Tahoma"/>
            <family val="2"/>
          </rPr>
          <t xml:space="preserve">: Están relacionados con la percepción y la confianza por parte de la ciudadanía hacia la institución.
</t>
        </r>
        <r>
          <rPr>
            <b/>
            <sz val="12"/>
            <color indexed="81"/>
            <rFont val="Tahoma"/>
            <family val="2"/>
          </rPr>
          <t>Riesgos Técnicos:</t>
        </r>
        <r>
          <rPr>
            <sz val="12"/>
            <color indexed="81"/>
            <rFont val="Tahoma"/>
            <family val="2"/>
          </rPr>
          <t xml:space="preserve"> Asociados al manejo de los proyectos. Identifican posibles problemas de diseños, calidad, requisitos, aplicabilidad, rendimiento y fiabilidad,  implementación y/o aplicación de políticas para puesta en marcha de los proyectos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Mónica Viviana Parra </author>
  </authors>
  <commentList>
    <comment ref="L6" authorId="0" shapeId="0" xr:uid="{00000000-0006-0000-0200-000001000000}">
      <text>
        <r>
          <rPr>
            <b/>
            <sz val="9"/>
            <color indexed="81"/>
            <rFont val="Tahoma"/>
            <family val="2"/>
          </rPr>
          <t xml:space="preserve">Riesgo ascendente: a Mayor nivel de zona mayor riesgo)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Ingrid Johanna Maldonado Martinez</author>
    <author>Bibiana Andrea Alvarez Rivera</author>
  </authors>
  <commentList>
    <comment ref="A10" authorId="0" shapeId="0" xr:uid="{00000000-0006-0000-0300-000001000000}">
      <text>
        <r>
          <rPr>
            <b/>
            <sz val="12"/>
            <color indexed="81"/>
            <rFont val="Tahoma"/>
            <family val="2"/>
          </rPr>
          <t>La posibilidad de ocurrencia del riesgo; esta puede ser medida con criterios de Frecuencia, si se ha materializado (No. De veces en un tiempo determinado.), o de Factibilidad teniendo en cuenta la presencia de factores internos y externos que pueden propiciar el riesgo, aunque este no se haya materializado.
Raro (E), puede ocurrir solo en circunstancias excepcionales.(No se ha presentado en los últimos 5 años.)
Improbable (D), El evento puede ocurrir en algún momento. (Al menos de una vez en los últimos 5 años.)
Posible (C), podría ocurrir en algún momento.(Al menos de una vez en los últimos 2 años.)
Probable (B), probablemente ocurriría en la mayoría de las circunstancias.(Al menos de una vez en el último año.)
Casi Certeza (A), se espera que ocurra en la mayoría de las circunstancias.(Más de una vez al año.)</t>
        </r>
      </text>
    </comment>
    <comment ref="K10" authorId="0" shapeId="0" xr:uid="{00000000-0006-0000-0300-000002000000}">
      <text>
        <r>
          <rPr>
            <b/>
            <sz val="12"/>
            <color indexed="81"/>
            <rFont val="Tahoma"/>
            <family val="2"/>
          </rPr>
          <t>* Insignificante:</t>
        </r>
        <r>
          <rPr>
            <sz val="12"/>
            <color indexed="81"/>
            <rFont val="Tahoma"/>
            <family val="2"/>
          </rPr>
          <t xml:space="preserve"> La materialización del riesgo </t>
        </r>
        <r>
          <rPr>
            <b/>
            <sz val="12"/>
            <color indexed="81"/>
            <rFont val="Tahoma"/>
            <family val="2"/>
          </rPr>
          <t>puede ser controlado</t>
        </r>
        <r>
          <rPr>
            <sz val="12"/>
            <color indexed="81"/>
            <rFont val="Tahoma"/>
            <family val="2"/>
          </rPr>
          <t xml:space="preserve"> por los participantes del proceso, y no afecta los objetivos del proceso.
* </t>
        </r>
        <r>
          <rPr>
            <b/>
            <sz val="12"/>
            <color indexed="81"/>
            <rFont val="Tahoma"/>
            <family val="2"/>
          </rPr>
          <t>Menor:</t>
        </r>
        <r>
          <rPr>
            <sz val="12"/>
            <color indexed="81"/>
            <rFont val="Tahoma"/>
            <family val="2"/>
          </rPr>
          <t xml:space="preserve"> La materialización del riesgo ocasiona </t>
        </r>
        <r>
          <rPr>
            <b/>
            <sz val="12"/>
            <color indexed="81"/>
            <rFont val="Tahoma"/>
            <family val="2"/>
          </rPr>
          <t>pequeñas demoras</t>
        </r>
        <r>
          <rPr>
            <sz val="12"/>
            <color indexed="81"/>
            <rFont val="Tahoma"/>
            <family val="2"/>
          </rPr>
          <t xml:space="preserve"> en el cumplimiento de las actividades del proceso, y </t>
        </r>
        <r>
          <rPr>
            <b/>
            <sz val="12"/>
            <color indexed="81"/>
            <rFont val="Tahoma"/>
            <family val="2"/>
          </rPr>
          <t>no afecta significativamente el cumplimiento de los objetivos del mismo</t>
        </r>
        <r>
          <rPr>
            <sz val="12"/>
            <color indexed="81"/>
            <rFont val="Tahoma"/>
            <family val="2"/>
          </rPr>
          <t xml:space="preserve">. Tiene un impacto bajo en los procesos de otras áreas de la Agencia.
</t>
        </r>
        <r>
          <rPr>
            <b/>
            <sz val="12"/>
            <color indexed="81"/>
            <rFont val="Tahoma"/>
            <family val="2"/>
          </rPr>
          <t>* Moderado:</t>
        </r>
        <r>
          <rPr>
            <sz val="12"/>
            <color indexed="81"/>
            <rFont val="Tahoma"/>
            <family val="2"/>
          </rPr>
          <t xml:space="preserve"> La materialización del riesgo </t>
        </r>
        <r>
          <rPr>
            <b/>
            <sz val="12"/>
            <color indexed="81"/>
            <rFont val="Tahoma"/>
            <family val="2"/>
          </rPr>
          <t>demora el cumplimiento de los objetivos del proceso</t>
        </r>
        <r>
          <rPr>
            <sz val="12"/>
            <color indexed="81"/>
            <rFont val="Tahoma"/>
            <family val="2"/>
          </rPr>
          <t xml:space="preserve">, y tiene un </t>
        </r>
        <r>
          <rPr>
            <b/>
            <sz val="12"/>
            <color indexed="81"/>
            <rFont val="Tahoma"/>
            <family val="2"/>
          </rPr>
          <t>impacto moderado en los procesos de otras áreas</t>
        </r>
        <r>
          <rPr>
            <sz val="12"/>
            <color indexed="81"/>
            <rFont val="Tahoma"/>
            <family val="2"/>
          </rPr>
          <t xml:space="preserve"> de la Agencia. Puede además causar un deterioro en el desarrollo del proceso dificultando o retrasando el cumplimiento de sus objetivos, impidiendo que éste se desarrolle en forma normal.
</t>
        </r>
        <r>
          <rPr>
            <b/>
            <sz val="12"/>
            <color indexed="81"/>
            <rFont val="Tahoma"/>
            <family val="2"/>
          </rPr>
          <t>* Mayor:</t>
        </r>
        <r>
          <rPr>
            <sz val="12"/>
            <color indexed="81"/>
            <rFont val="Tahoma"/>
            <family val="2"/>
          </rPr>
          <t xml:space="preserve"> La materialización del riesgo </t>
        </r>
        <r>
          <rPr>
            <b/>
            <sz val="12"/>
            <color indexed="81"/>
            <rFont val="Tahoma"/>
            <family val="2"/>
          </rPr>
          <t>retrasa el cumplimiento de los objetivos de la ANI</t>
        </r>
        <r>
          <rPr>
            <sz val="12"/>
            <color indexed="81"/>
            <rFont val="Tahoma"/>
            <family val="2"/>
          </rPr>
          <t xml:space="preserve"> y tiene un </t>
        </r>
        <r>
          <rPr>
            <b/>
            <sz val="12"/>
            <color indexed="81"/>
            <rFont val="Tahoma"/>
            <family val="2"/>
          </rPr>
          <t>impacto significativo en la imagen pública de la Agencia y</t>
        </r>
        <r>
          <rPr>
            <sz val="12"/>
            <color indexed="81"/>
            <rFont val="Tahoma"/>
            <family val="2"/>
          </rPr>
          <t xml:space="preserve">/o de la Nación. Puede además generar impactos en: la industria; sectores económicos, el cumplimiento de acuerdos y obligaciones legales nacionales e internacionales; multas y las finanzas públicas; entre otras
</t>
        </r>
        <r>
          <rPr>
            <b/>
            <sz val="12"/>
            <color indexed="81"/>
            <rFont val="Tahoma"/>
            <family val="2"/>
          </rPr>
          <t>* Catastrófico:</t>
        </r>
        <r>
          <rPr>
            <sz val="12"/>
            <color indexed="81"/>
            <rFont val="Tahoma"/>
            <family val="2"/>
          </rPr>
          <t xml:space="preserve"> La materialización del riesgo </t>
        </r>
        <r>
          <rPr>
            <b/>
            <sz val="12"/>
            <color indexed="81"/>
            <rFont val="Tahoma"/>
            <family val="2"/>
          </rPr>
          <t>imposibilita el cumplimiento de los objetivos de la Agencia,</t>
        </r>
        <r>
          <rPr>
            <sz val="12"/>
            <color indexed="81"/>
            <rFont val="Tahoma"/>
            <family val="2"/>
          </rPr>
          <t xml:space="preserve"> tiene un </t>
        </r>
        <r>
          <rPr>
            <b/>
            <sz val="12"/>
            <color indexed="81"/>
            <rFont val="Tahoma"/>
            <family val="2"/>
          </rPr>
          <t xml:space="preserve">impacto catastrófico en la imagen pública de la Agencia </t>
        </r>
        <r>
          <rPr>
            <sz val="12"/>
            <color indexed="81"/>
            <rFont val="Tahoma"/>
            <family val="2"/>
          </rPr>
          <t>y/o de la Nación. Puede además generar impactos en: sectores económicos, los mercados; la industria, el cumplimiento de acuerdos y obligaciones legales nacionales e internacionales; multas y las finanzas públicas; entre otras.</t>
        </r>
      </text>
    </comment>
    <comment ref="Y12" authorId="1" shapeId="0" xr:uid="{00000000-0006-0000-0300-000003000000}">
      <text>
        <r>
          <rPr>
            <b/>
            <sz val="9"/>
            <color indexed="81"/>
            <rFont val="Tahoma"/>
            <family val="2"/>
          </rPr>
          <t>Ingrid Johanna Maldonado Martinez:</t>
        </r>
        <r>
          <rPr>
            <sz val="9"/>
            <color indexed="81"/>
            <rFont val="Tahoma"/>
            <family val="2"/>
          </rPr>
          <t xml:space="preserve">
Que no se puede realizar por ningún concepto
</t>
        </r>
      </text>
    </comment>
    <comment ref="Y13" authorId="1" shapeId="0" xr:uid="{00000000-0006-0000-0300-000004000000}">
      <text>
        <r>
          <rPr>
            <b/>
            <sz val="9"/>
            <color indexed="81"/>
            <rFont val="Tahoma"/>
            <family val="2"/>
          </rPr>
          <t>Ingrid Johanna Maldonado Martinez:</t>
        </r>
        <r>
          <rPr>
            <sz val="9"/>
            <color indexed="81"/>
            <rFont val="Tahoma"/>
            <family val="2"/>
          </rPr>
          <t xml:space="preserve">
Se puede hacer pero no evalua la disponibilidad de recursos</t>
        </r>
      </text>
    </comment>
    <comment ref="Y14" authorId="1" shapeId="0" xr:uid="{00000000-0006-0000-0300-000005000000}">
      <text>
        <r>
          <rPr>
            <b/>
            <sz val="9"/>
            <color indexed="81"/>
            <rFont val="Tahoma"/>
            <family val="2"/>
          </rPr>
          <t>Ingrid Johanna Maldonado Martinez:</t>
        </r>
        <r>
          <rPr>
            <sz val="9"/>
            <color indexed="81"/>
            <rFont val="Tahoma"/>
            <family val="2"/>
          </rPr>
          <t xml:space="preserve">
Capacidad de realizarle teniendo en cuenta las diferentes variables
</t>
        </r>
      </text>
    </comment>
    <comment ref="N21" authorId="2" shapeId="0" xr:uid="{00000000-0006-0000-0300-000006000000}">
      <text>
        <r>
          <rPr>
            <b/>
            <sz val="9"/>
            <color indexed="81"/>
            <rFont val="Tahoma"/>
            <family val="2"/>
          </rPr>
          <t>Bibiana Andrea Alvarez Rivera:</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Pilar Gomez</author>
    <author>user</author>
  </authors>
  <commentList>
    <comment ref="M9" authorId="0" shapeId="0" xr:uid="{00000000-0006-0000-0600-000001000000}">
      <text>
        <r>
          <rPr>
            <sz val="12"/>
            <color indexed="81"/>
            <rFont val="Tahoma"/>
            <family val="2"/>
          </rPr>
          <t>Para plantear el plan de acción tenga en cuenta el contexto Estratégico del Fm-17(Identificación del riesgo).</t>
        </r>
      </text>
    </comment>
    <comment ref="L10" authorId="1" shapeId="0" xr:uid="{00000000-0006-0000-0600-000002000000}">
      <text>
        <r>
          <rPr>
            <b/>
            <sz val="16"/>
            <color indexed="81"/>
            <rFont val="Tahoma"/>
            <family val="2"/>
          </rPr>
          <t>Evitar el riesgo.
T</t>
        </r>
        <r>
          <rPr>
            <b/>
            <sz val="12"/>
            <color indexed="81"/>
            <rFont val="Tahoma"/>
            <family val="2"/>
          </rPr>
          <t xml:space="preserve">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emprendidas.Por ejemplo: el control de calidad, manejo de los insumos, mantenimiento preventivo de los equipos, desarrollo tecnológico, etc.
</t>
        </r>
        <r>
          <rPr>
            <b/>
            <sz val="16"/>
            <color indexed="81"/>
            <rFont val="Tahoma"/>
            <family val="2"/>
          </rPr>
          <t xml:space="preserve">
Reducir el riesgo.
</t>
        </r>
        <r>
          <rPr>
            <b/>
            <sz val="12"/>
            <color indexed="81"/>
            <rFont val="Tahoma"/>
            <family val="2"/>
          </rPr>
          <t xml:space="preserve">Implica tomar medidas encaminadas a disminuir tanto la probabilidad (medidas de prevención), como el impacto (medidas de protección).La reducción del riesgo es  probablemente el método más sencillo y económico para superar las debilidades antes de aplicar medidas más costosas y difíciles. Por ejemplo: a través de la optimización de los
procedimientos y la implementación de controles.
</t>
        </r>
        <r>
          <rPr>
            <b/>
            <sz val="16"/>
            <color indexed="81"/>
            <rFont val="Tahoma"/>
            <family val="2"/>
          </rPr>
          <t xml:space="preserve">
Compartir o transferir el riesgo.
R</t>
        </r>
        <r>
          <rPr>
            <b/>
            <sz val="12"/>
            <color indexed="81"/>
            <rFont val="Tahoma"/>
            <family val="2"/>
          </rPr>
          <t xml:space="preserve">educe su efecto a través del traspaso de las pérdidas a otras organizaciones, como en el caso de los contratos de seguros o a través de otros medios que permiten distribuir una porción del riesgo con otra entidad, como en los contratos a riesgo compartido. Por ejemplo, la información de gran importancia se puede duplicar y almacenar en un lugar
distante y de ubicación segura, en vez de dejarla concentrada en un solo lugar,
la tercerización..
</t>
        </r>
        <r>
          <rPr>
            <b/>
            <sz val="16"/>
            <color indexed="81"/>
            <rFont val="Tahoma"/>
            <family val="2"/>
          </rPr>
          <t xml:space="preserve">
Asumir el riesgo.
</t>
        </r>
        <r>
          <rPr>
            <b/>
            <sz val="12"/>
            <color indexed="81"/>
            <rFont val="Tahoma"/>
            <family val="2"/>
          </rPr>
          <t>luego de que el riesgo ha sido reducido o transferido puede quedar un riesgo residual que se mantiene, en este caso, el gerente del proceso simplemente acepta la pérdida residual probable y elabora planes de contingencia para su manejo.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Mónica Viviana Parra </author>
  </authors>
  <commentList>
    <comment ref="J36" authorId="0" shapeId="0" xr:uid="{00000000-0006-0000-0700-000001000000}">
      <text>
        <r>
          <rPr>
            <b/>
            <sz val="9"/>
            <color indexed="81"/>
            <rFont val="Tahoma"/>
            <family val="2"/>
          </rPr>
          <t xml:space="preserve">Riesgo ascendente: a Mayor nivel de zona mayor riesgo)
</t>
        </r>
      </text>
    </comment>
  </commentList>
</comments>
</file>

<file path=xl/sharedStrings.xml><?xml version="1.0" encoding="utf-8"?>
<sst xmlns="http://schemas.openxmlformats.org/spreadsheetml/2006/main" count="828" uniqueCount="447">
  <si>
    <t>AGENCIA NACIONAL DE INFRAESTRUCTURA</t>
  </si>
  <si>
    <t>SISTEMA INTEGRADO DE GESTIÓN</t>
  </si>
  <si>
    <t>Formato</t>
  </si>
  <si>
    <t>ORIGEN</t>
  </si>
  <si>
    <t>OPORTUNIDADES</t>
  </si>
  <si>
    <t>Medioambiental</t>
  </si>
  <si>
    <t>Revisado por:</t>
  </si>
  <si>
    <t>Nombre</t>
  </si>
  <si>
    <t>FECHA:</t>
  </si>
  <si>
    <t>ÍTEM</t>
  </si>
  <si>
    <t>RIESGO</t>
  </si>
  <si>
    <t>DESCRIPCIÓN DEL RIESGO</t>
  </si>
  <si>
    <t>CAUSAS</t>
  </si>
  <si>
    <t>TIPO DE RIESGO</t>
  </si>
  <si>
    <t>TECNOLOGIA</t>
  </si>
  <si>
    <t>OPERATIVO</t>
  </si>
  <si>
    <t>Aprobado por: Nombre y firma del líder(s) del proceso</t>
  </si>
  <si>
    <t xml:space="preserve">Nombre
</t>
  </si>
  <si>
    <t xml:space="preserve">Nombre 
</t>
  </si>
  <si>
    <t>Firma</t>
  </si>
  <si>
    <t>Hoja  1  de 1</t>
  </si>
  <si>
    <t xml:space="preserve">           </t>
  </si>
  <si>
    <t xml:space="preserve">    </t>
  </si>
  <si>
    <t>Nota</t>
  </si>
  <si>
    <t>El riesgo se debe calificar de acuerdo con los siguientes conceptos:</t>
  </si>
  <si>
    <t>Probabilidad</t>
  </si>
  <si>
    <t>Impacto</t>
  </si>
  <si>
    <t>valor</t>
  </si>
  <si>
    <t>descripción</t>
  </si>
  <si>
    <t>Raro (E)</t>
  </si>
  <si>
    <t>Insignificante</t>
  </si>
  <si>
    <t>Improbable (D)</t>
  </si>
  <si>
    <t>Menor</t>
  </si>
  <si>
    <t>Posible (C)</t>
  </si>
  <si>
    <t>Moderado</t>
  </si>
  <si>
    <t>Probable (B)</t>
  </si>
  <si>
    <t>Mayor</t>
  </si>
  <si>
    <t>Casi Seguro (A)</t>
  </si>
  <si>
    <t>Catastrófico</t>
  </si>
  <si>
    <t>ITEM</t>
  </si>
  <si>
    <t>Probabilidad/ Impacto</t>
  </si>
  <si>
    <t>VALOR</t>
  </si>
  <si>
    <t>NOMBRE</t>
  </si>
  <si>
    <t>EVALUACION</t>
  </si>
  <si>
    <t>ZONA DE RIESGO INHERENTE</t>
  </si>
  <si>
    <t>P</t>
  </si>
  <si>
    <t>I</t>
  </si>
  <si>
    <t>PROBABILIDAD</t>
  </si>
  <si>
    <t>IMPACTO</t>
  </si>
  <si>
    <t>INSIGNIFICANTE (1)</t>
  </si>
  <si>
    <t>MENOR (6)</t>
  </si>
  <si>
    <t>MODERADO (7)</t>
  </si>
  <si>
    <t>MAYOR (11)</t>
  </si>
  <si>
    <t>CATASTROFICO (13)</t>
  </si>
  <si>
    <t>ZONA</t>
  </si>
  <si>
    <t>NIVEL DE RIESGO</t>
  </si>
  <si>
    <t>E (RARO)</t>
  </si>
  <si>
    <t>ZONA RIESGO BAJO</t>
  </si>
  <si>
    <t>Z-1</t>
  </si>
  <si>
    <t>Zona 1 de riesgo Bajo (B)</t>
  </si>
  <si>
    <t>Zona 4 de riesgo Bajo (B)</t>
  </si>
  <si>
    <t>Zona 8 de riesgo Moderado (M)</t>
  </si>
  <si>
    <t>Zona 15 de riesgo Alto (A)</t>
  </si>
  <si>
    <t>Zona 17 de riesgo Alto (A)</t>
  </si>
  <si>
    <t>Z-2</t>
  </si>
  <si>
    <t>Asumir el riesgo</t>
  </si>
  <si>
    <t xml:space="preserve">Reducir el riesgo. </t>
  </si>
  <si>
    <t>Z-3</t>
  </si>
  <si>
    <t>Evitar el riesgo</t>
  </si>
  <si>
    <t>Z- 4</t>
  </si>
  <si>
    <t>Compartir o transferir  el riesgo</t>
  </si>
  <si>
    <t>Z- 5</t>
  </si>
  <si>
    <t>D(IMPROBABLE)</t>
  </si>
  <si>
    <t>ZONA RIESGO MODERADO</t>
  </si>
  <si>
    <t>Z-6</t>
  </si>
  <si>
    <t>Zona 2 de riesgo Bajo (B)</t>
  </si>
  <si>
    <t>Zona 5 de riesgo Bajo (B)</t>
  </si>
  <si>
    <t>Zona 9 de riesgo Moderado (M)</t>
  </si>
  <si>
    <t>Zona 16 de riesgo Alto (A)</t>
  </si>
  <si>
    <t>Zona 22 de riesgo Extremo (E.)</t>
  </si>
  <si>
    <t>Z-7</t>
  </si>
  <si>
    <t>Z-8</t>
  </si>
  <si>
    <t>Z-9</t>
  </si>
  <si>
    <t>ZONA DE RIESGO ALTO</t>
  </si>
  <si>
    <t>Z-10</t>
  </si>
  <si>
    <t>C (POSIBLE)</t>
  </si>
  <si>
    <t>Z-11</t>
  </si>
  <si>
    <t>Zona 3 de riesgo Bajo (B)</t>
  </si>
  <si>
    <t>Zona 7 de riesgo Moderado (M)</t>
  </si>
  <si>
    <t>Zona 13 de riesgo Alto (A)</t>
  </si>
  <si>
    <t>Zona 19 de riesgo Extremo (E.)</t>
  </si>
  <si>
    <t>Zona 23 de riesgo Extremo (E.)</t>
  </si>
  <si>
    <t>Z-12</t>
  </si>
  <si>
    <t>Z-13</t>
  </si>
  <si>
    <t>Z-14</t>
  </si>
  <si>
    <t>Z-15</t>
  </si>
  <si>
    <t>B (PROBABLE)</t>
  </si>
  <si>
    <t>Z-16</t>
  </si>
  <si>
    <t>Zona 6 de riesgo Moderado (M)</t>
  </si>
  <si>
    <t>Zona 11 de riesgo Alto (A)</t>
  </si>
  <si>
    <t>Zona 14 de riesgo Alto (A)</t>
  </si>
  <si>
    <t>Zona 20 de riesgo Extremo (E.)</t>
  </si>
  <si>
    <t>Zona  24 de riesgo Extremo (E.)</t>
  </si>
  <si>
    <t>Z-17</t>
  </si>
  <si>
    <t>ZONA DE RIESGO EXTREMO</t>
  </si>
  <si>
    <t>Z-18</t>
  </si>
  <si>
    <t>Z-19</t>
  </si>
  <si>
    <t>Z-20</t>
  </si>
  <si>
    <t>A (CASI SEGURO)</t>
  </si>
  <si>
    <t>Z-21</t>
  </si>
  <si>
    <t>Zona 10 de riesgo Alto (A)</t>
  </si>
  <si>
    <t>Zona 12 de riesgo Alto (A)</t>
  </si>
  <si>
    <t>Zona 18 de riesgo Extremo (E.)</t>
  </si>
  <si>
    <t>Zona 21 de riesgo Extremo (E.)</t>
  </si>
  <si>
    <t>Zona  25 de riesgo Extremo (E.)</t>
  </si>
  <si>
    <t>Z-22</t>
  </si>
  <si>
    <t>Z-23</t>
  </si>
  <si>
    <t>Z-24</t>
  </si>
  <si>
    <t>Z-25</t>
  </si>
  <si>
    <t>Notas</t>
  </si>
  <si>
    <t>ANALISIS RIESGO INHERENTE</t>
  </si>
  <si>
    <t>HERRAMIENTAS PARA EJERCER CONTROL</t>
  </si>
  <si>
    <t>VALORACION DE CONTROLES</t>
  </si>
  <si>
    <t>RIESGO RESIDUAL</t>
  </si>
  <si>
    <t>VALORACIÓN DEL CONTROLES HACIA  PROBABILIDAD</t>
  </si>
  <si>
    <t>CUADRANTES A DISMINUIR</t>
  </si>
  <si>
    <t>ZONA DE RIESGO RESIDUAL</t>
  </si>
  <si>
    <t>EVALUACIÓN DEL RIESGO INHERENTE</t>
  </si>
  <si>
    <t>¿EXISTEN CONTROLES?</t>
  </si>
  <si>
    <t>CONTROL</t>
  </si>
  <si>
    <t>¿TIENE HERRAMIENTA PARA EJERCER EL CONTROL?</t>
  </si>
  <si>
    <t>¿LA HERRAMIENTA HA DEMOSTRADO SER EFECTIVA?</t>
  </si>
  <si>
    <t>¿LA FRECUENCIA DE EJECUCION DEL CONTROL Y SEGUIMIENTO ES ADECUADA?</t>
  </si>
  <si>
    <t xml:space="preserve"> ACCION DE MEJORA</t>
  </si>
  <si>
    <t>ACCIÓN REQUERIDA PARA MITIGAR EL RIESGO</t>
  </si>
  <si>
    <t>RESPONSABLE</t>
  </si>
  <si>
    <t>CRONOGRAMA</t>
  </si>
  <si>
    <t>INDICADOR.</t>
  </si>
  <si>
    <t>PROCESO</t>
  </si>
  <si>
    <t>ZONA DE RIESGO</t>
  </si>
  <si>
    <t>OPCIONES DE MANEJO</t>
  </si>
  <si>
    <t>CARGO</t>
  </si>
  <si>
    <t>DEPENDENCIA</t>
  </si>
  <si>
    <t>FECHA INICIO</t>
  </si>
  <si>
    <t>FECHA FINAL</t>
  </si>
  <si>
    <t>ASUMIR EL RIESGO</t>
  </si>
  <si>
    <t>REDUCIR EL RIESGO</t>
  </si>
  <si>
    <t>Riesgo Moderado (Z-8)</t>
  </si>
  <si>
    <t>Riesgo Bajo (Z-1)</t>
  </si>
  <si>
    <t>Riesgo Bajo (Z-3)</t>
  </si>
  <si>
    <t>Riesgo Moderado (Z-9)</t>
  </si>
  <si>
    <t>Riesgo Moderado (Z-7)</t>
  </si>
  <si>
    <t>Código:  Fm-20</t>
  </si>
  <si>
    <t>Versión: 4,0</t>
  </si>
  <si>
    <t>Fecha: 10/11/2011</t>
  </si>
  <si>
    <t>MAPA DE RIESGOS INSTITUCIONAL</t>
  </si>
  <si>
    <t>ANÁLISIS DEL RIESGO</t>
  </si>
  <si>
    <t>ACCION REQUERIDA PARA MITIGAR EL RIESGO</t>
  </si>
  <si>
    <t>Ap. No.</t>
  </si>
  <si>
    <t>TIPO</t>
  </si>
  <si>
    <t>EVALUACIÓN 
RIESGO</t>
  </si>
  <si>
    <t>CONTROL EXISTENTE</t>
  </si>
  <si>
    <t>VALORACIÓN 
DE CONTROLES</t>
  </si>
  <si>
    <t>EVITAR EL RIESGO</t>
  </si>
  <si>
    <t>COMPARTIR O 
TRANSFERIR EL RIESGO</t>
  </si>
  <si>
    <t>Elaborado por:</t>
  </si>
  <si>
    <t>Aprobado por:</t>
  </si>
  <si>
    <t>Nombre y Firma
Héctor Eduardo  Vanegas Gámez</t>
  </si>
  <si>
    <t>Nombre y Firma
Diego Orlando Bustos Forero</t>
  </si>
  <si>
    <t>A</t>
  </si>
  <si>
    <t>B</t>
  </si>
  <si>
    <t>CE</t>
  </si>
  <si>
    <t>EXISTEN CONTROLES</t>
  </si>
  <si>
    <t>¿LOS CONTROLES ESTÁN DOCUMENTADOS?</t>
  </si>
  <si>
    <t>¿SE APLICAN EN LA ACTUALIDAD?</t>
  </si>
  <si>
    <t>¿ES EFECTIVO PARA MINIMIZAR EL RIESGO?</t>
  </si>
  <si>
    <t>ESTRATEGICO</t>
  </si>
  <si>
    <t>X</t>
  </si>
  <si>
    <t>FINANCIERO</t>
  </si>
  <si>
    <t>CUMPLIMIENTO</t>
  </si>
  <si>
    <t>¿EXISTEN MANUALES, O INSTRUCTIVOS PARA EL MANEJO DE LA HERRAMIENTA?</t>
  </si>
  <si>
    <t>¿ESTAN DEFINIDOS LOS TRESPONSABLES DE SU EJECUCION Y SEGUIMIENTO?</t>
  </si>
  <si>
    <t>IMAGEN</t>
  </si>
  <si>
    <t>TECNICO</t>
  </si>
  <si>
    <t>Raro</t>
  </si>
  <si>
    <t>Improbable</t>
  </si>
  <si>
    <t>Posible</t>
  </si>
  <si>
    <t>Probable</t>
  </si>
  <si>
    <t>Casi seguro</t>
  </si>
  <si>
    <t>VALORACION RIESGO</t>
  </si>
  <si>
    <t>Riesgo Bajo</t>
  </si>
  <si>
    <t>Riesgo Bajo (Z-2)</t>
  </si>
  <si>
    <t>Riesgo Moderado</t>
  </si>
  <si>
    <t>Riesgo Alto</t>
  </si>
  <si>
    <t>Riesgo Moderado (Z-6)</t>
  </si>
  <si>
    <t>Riesgo Extremo</t>
  </si>
  <si>
    <t>Riesgo Alto (Z-10)</t>
  </si>
  <si>
    <t>Riesgo Bajo (Z-4)</t>
  </si>
  <si>
    <t>Riesgo Alto (Z-15)</t>
  </si>
  <si>
    <t>Riesgo Bajo (Z-5)</t>
  </si>
  <si>
    <t>Riesgo Alto (Z17)</t>
  </si>
  <si>
    <t>ZONA DE RIESGO ALTA</t>
  </si>
  <si>
    <t>Riesgo Alto (Z-13)</t>
  </si>
  <si>
    <t>Riesgo Alto (Z-16)</t>
  </si>
  <si>
    <t>Riesgo Alto (Z-11)</t>
  </si>
  <si>
    <t>Riesgo Extremo (Z-22)</t>
  </si>
  <si>
    <t>Riesgo Alto (Z-14)</t>
  </si>
  <si>
    <t>Riesgo Alto (Z-12)</t>
  </si>
  <si>
    <t>ZONA DE RIESGO EXTREMA</t>
  </si>
  <si>
    <t>Riesgo Extremo (Z-19)</t>
  </si>
  <si>
    <t>Riesgo Extremo (Z-18)</t>
  </si>
  <si>
    <t>Riesgo Extremo (Z-23)</t>
  </si>
  <si>
    <t>Riesgo Extremo (Z-20)</t>
  </si>
  <si>
    <t>Riesgo Extremo (Z-24)</t>
  </si>
  <si>
    <t>Riesgo Extremo (Z-21)</t>
  </si>
  <si>
    <t>Riesgo Extremo (Z-25)</t>
  </si>
  <si>
    <t>Factores Internos</t>
  </si>
  <si>
    <t>Estructura</t>
  </si>
  <si>
    <t>PROB</t>
  </si>
  <si>
    <t>Cultura Organizacional</t>
  </si>
  <si>
    <t>Modelo de Operación</t>
  </si>
  <si>
    <t>Planes, Programas y proyectos</t>
  </si>
  <si>
    <t>Sistemas de informacion</t>
  </si>
  <si>
    <t>Procedimientos</t>
  </si>
  <si>
    <t>Recurso humano</t>
  </si>
  <si>
    <t>Recurso económico</t>
  </si>
  <si>
    <t>Infraestructura</t>
  </si>
  <si>
    <t>Tecnológico</t>
  </si>
  <si>
    <t>Factores Externos</t>
  </si>
  <si>
    <t>Social</t>
  </si>
  <si>
    <t>Cultural</t>
  </si>
  <si>
    <t>Econòmicos</t>
  </si>
  <si>
    <t>Económico</t>
  </si>
  <si>
    <t>Politico</t>
  </si>
  <si>
    <t>Político</t>
  </si>
  <si>
    <t>Legal</t>
  </si>
  <si>
    <t>Técnico</t>
  </si>
  <si>
    <t>Empleados</t>
  </si>
  <si>
    <t>OPORTUNIDAD</t>
  </si>
  <si>
    <t xml:space="preserve">DESCRIPCIÓN DE LA OPORTUNIDAD </t>
  </si>
  <si>
    <t>POSIBLES EFECTOS</t>
  </si>
  <si>
    <t>¿QUÉ GENERA LA OPORTUNIDAD?</t>
  </si>
  <si>
    <t>TIPO DE OPORTUNIDAD</t>
  </si>
  <si>
    <t>Viabilidad</t>
  </si>
  <si>
    <t>F</t>
  </si>
  <si>
    <t>L</t>
  </si>
  <si>
    <t>M</t>
  </si>
  <si>
    <t>C</t>
  </si>
  <si>
    <t xml:space="preserve">Para valorar las oportunidades se deben considerar los siguientes conceptos: </t>
  </si>
  <si>
    <t>Inviable</t>
  </si>
  <si>
    <t>viable</t>
  </si>
  <si>
    <t>Descripción</t>
  </si>
  <si>
    <t>Financieramente</t>
  </si>
  <si>
    <t>Legalmente</t>
  </si>
  <si>
    <t>Mercado/comercialmente</t>
  </si>
  <si>
    <t>conocimiento/ knowhow</t>
  </si>
  <si>
    <t>Ambientalmente</t>
  </si>
  <si>
    <t xml:space="preserve">MAPA DE RIESGOS </t>
  </si>
  <si>
    <t>ZONA DE OPORTUNIDAD</t>
  </si>
  <si>
    <t>Oportunidad</t>
  </si>
  <si>
    <t>MAPA DE OPORTUNIDADES</t>
  </si>
  <si>
    <t>Factible</t>
  </si>
  <si>
    <t>INDICADOR CLAVE DE RIESGO</t>
  </si>
  <si>
    <t>META DEL INDICADOR</t>
  </si>
  <si>
    <t>RESULTADO DEL INDICADOR</t>
  </si>
  <si>
    <t>RECURSOS</t>
  </si>
  <si>
    <t xml:space="preserve">ITEM </t>
  </si>
  <si>
    <t xml:space="preserve">PROBABILIDAD </t>
  </si>
  <si>
    <t xml:space="preserve">IMPACTO </t>
  </si>
  <si>
    <t xml:space="preserve">INHERENTE </t>
  </si>
  <si>
    <t xml:space="preserve">RESIDUAL </t>
  </si>
  <si>
    <t>OBSERVACIONES</t>
  </si>
  <si>
    <t>FACTIBE</t>
  </si>
  <si>
    <t>VIABLE</t>
  </si>
  <si>
    <t>ACCIONES PARA POTENCIALIZAR LA OPORTUNIDAD</t>
  </si>
  <si>
    <t>CÓDIGO</t>
  </si>
  <si>
    <t>SEPG-F-014</t>
  </si>
  <si>
    <t>SISTEMA ESTRATÉGICO DE PLANEACIÓN Y GESTIÓN</t>
  </si>
  <si>
    <t>VERSIÓN</t>
  </si>
  <si>
    <t>FORMATO</t>
  </si>
  <si>
    <t>FECHA</t>
  </si>
  <si>
    <t>Fecha</t>
  </si>
  <si>
    <t xml:space="preserve">OBJETIVO </t>
  </si>
  <si>
    <t xml:space="preserve"> </t>
  </si>
  <si>
    <t>NOTA:</t>
  </si>
  <si>
    <t xml:space="preserve">OPCIONES DE MANEJO: </t>
  </si>
  <si>
    <t>EVALUACIÓN</t>
  </si>
  <si>
    <t>TRATATAMIENTO DEL RIESGO</t>
  </si>
  <si>
    <t>SEPG-012</t>
  </si>
  <si>
    <t>CONSOLIDADO CALIFICACIÓN DEL RIESGO Y LA OPORTUNIDAD</t>
  </si>
  <si>
    <t>OBJETIVO</t>
  </si>
  <si>
    <t>Valor</t>
  </si>
  <si>
    <t>Letra</t>
  </si>
  <si>
    <t>ANALISIS OPORTUNIDAD</t>
  </si>
  <si>
    <t>INDICADOR DE OPORTUNIDAD</t>
  </si>
  <si>
    <t>VIABILIDAD</t>
  </si>
  <si>
    <t>EVALUACIÓN DE LA VIABILIDAD</t>
  </si>
  <si>
    <t>Elaborado por:
(Colaboradores/facilitadores/personal que participa en la construcción)</t>
  </si>
  <si>
    <t>Aprobado por: 
Nombre y firma del líder(s) del proceso</t>
  </si>
  <si>
    <t>FIRMA</t>
  </si>
  <si>
    <t>CICLO PHVA</t>
  </si>
  <si>
    <t>ACTIVIDADES</t>
  </si>
  <si>
    <t>RIESGOS ACTUALES</t>
  </si>
  <si>
    <t>RIESGOS NUEVOS</t>
  </si>
  <si>
    <t>PLANEAR</t>
  </si>
  <si>
    <t>HACER</t>
  </si>
  <si>
    <t>VERIFICAR</t>
  </si>
  <si>
    <t>ACTUAR</t>
  </si>
  <si>
    <t xml:space="preserve">OBJETIVO: </t>
  </si>
  <si>
    <t>SEPG-F-007</t>
  </si>
  <si>
    <t>IDENTIFICACIÓN DE RIESGOS</t>
  </si>
  <si>
    <t/>
  </si>
  <si>
    <t>POSIBLES CONSECUENCIAS</t>
  </si>
  <si>
    <t>Elaborado por: 
(Colaboradores/facilitadores/personal que participa en la construcción del formato)</t>
  </si>
  <si>
    <t>OBJETIVO PROCESO SISTEMA ESTRATÉGICO DE PLANEACIÓN Y GESTIÓN</t>
  </si>
  <si>
    <t>Riesgos Proceso Gestión de la Información y las Comunicaciones</t>
  </si>
  <si>
    <t>Estado</t>
  </si>
  <si>
    <t>Justificación de los cambios y observaciones</t>
  </si>
  <si>
    <t>Eliminado</t>
  </si>
  <si>
    <t>¿Existe un responsable asignado a la ejecución del control?</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</si>
  <si>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</si>
  <si>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</si>
  <si>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</si>
  <si>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</si>
  <si>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</si>
  <si>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</si>
  <si>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*¿EXISTEN CONTROLES?:   SI=1, NO = 0. Si su respuesta es "SI" continúe evaluando las siguientes celdas para este riesgo.
* CONTROL: Digite claramente los controles existentes y vigentes a la fecha.
* P/ I : Digite (X) en la casilla (P) e (I), si el control disminuye la probabilidad o al impacto.
*¿Existe un responsable asignado a la ejecución del control ?: Seleccione una opción  (0) = No Asignado ; (15)= Asignado
*¿El responsable tiene la autoridad y adecuada segregación de funciones en la ejecución del control?: Selecciones una opción  (0) = Inadecuado ; (15)= Adecuado                                                                                                                                                                                                                                                                                                                                                                                                                                                                                                            *¿ La oportunidad en que se ejecuta el control ayuda a prevenir la mitigación del riesgo o a detectar la materialización del riesgo de manera oportuna?: Selecciones una opción:  (0) = Inoportuna ; (30)= Oportuna                                                                                                                                                                                                                                                                                                                                                                                                                                                                                            *¿Las actividades que se desarrollan en el control realmente buscan por si sola prevenir o detectar las causas que pueden dar origen al riesgo, ejemplo Verificar, Validar Cotejar, Comparar, Revisar (…)? : Selecciones una opción:  (0) = No es un control ; (10)= Detectar ; (15)= Prevenir                                                                                                                                                                                                                                                                                                                                                                                                                                                                                                                                                                                                                                                                               *¿La fuente de información que se utiliza en el desarrollo del control es información confiable que permita mitigar el riesgo?: Selecciones una opción:  (0) = No confiable ; (25)= Confiable                                                                                                                                                                                                                                                                                                                                                                                                                                                                                       *¿Las observaciones , desviaciones o diferencias identificadas como resultados de la ejecución del control son investigadas y resueltas de manera oportuna?: Selecciones una opción:  (0) = No se investigan ni resuelven oportunamente ; (15)= Se investigan y resuelven oportunamente
*¿Se deja evidencia o rastro de la ejecución del control, que permita a cualquier tercero con la evidencia, llegar a la misma conclusión?: Selecciones una opción: (0) = No Existe ; (5) = Incompleta ; (15)= Completa</t>
  </si>
  <si>
    <t>Valoración del Diseño</t>
  </si>
  <si>
    <t>Evaluación del Diseño del Control</t>
  </si>
  <si>
    <t>Evaluación de la Ejecución del Control</t>
  </si>
  <si>
    <t>El control se ejecuta de manera consistente por parte del responsable.</t>
  </si>
  <si>
    <t>El control no se ejecuta por parte del responsable.</t>
  </si>
  <si>
    <t>Solidez Individual del Control</t>
  </si>
  <si>
    <t>El control se ejecuta algunas veces por parte del responsable.</t>
  </si>
  <si>
    <t>p</t>
  </si>
  <si>
    <t>Rango Calificación del Diseño</t>
  </si>
  <si>
    <t>Rango Calificación de la Ejecución</t>
  </si>
  <si>
    <t>Opción de Respuesta al Criterio de Evaluación</t>
  </si>
  <si>
    <t>Solidez del Conjunto de Controles</t>
  </si>
  <si>
    <t>Valor Numérico</t>
  </si>
  <si>
    <t>Rango Calificación</t>
  </si>
  <si>
    <t>Directamente</t>
  </si>
  <si>
    <t>No disminuye</t>
  </si>
  <si>
    <t>Indirectamente</t>
  </si>
  <si>
    <t>Aplica acciones para fortalecer el Control</t>
  </si>
  <si>
    <t xml:space="preserve"> - Colaboradores ANI</t>
  </si>
  <si>
    <t>-Ministerio de Transporte.</t>
  </si>
  <si>
    <t xml:space="preserve"> - Usuario Externos</t>
  </si>
  <si>
    <t xml:space="preserve"> - Entes de Control</t>
  </si>
  <si>
    <t xml:space="preserve"> - Ciudadania</t>
  </si>
  <si>
    <t>-Ministerio de las TIC´S</t>
  </si>
  <si>
    <t>STEAKEHOKDERS</t>
  </si>
  <si>
    <t xml:space="preserve">
1. Definir el PETI
2. Definir las actividades del Plan de Accion que hacen parte del proceso
3. Definir Plan Operativo
3. Plan de recuperación ante desastres.
4. Actividades necesarias para el adecuado desarrollo y ejecución del plan de Contratación.
5. Definición de indicadores</t>
  </si>
  <si>
    <t xml:space="preserve">1. No cumplir con la estratégia de la organización a través del Plan Estratégico de Tecnología de Información.
</t>
  </si>
  <si>
    <t xml:space="preserve"> - Identificar, definir, diseñar, implementar y mantener  los sistemas de información requeridos por la Entidad.
 -  Identificar, definir, diseñar, implementar y administrar  la plataforma tecnologica.
 -  Identificar, definir, diseñar, implementar  y administrar los servicios tecnologicos.
 - Implementar y mantener la arquitectura de datos.</t>
  </si>
  <si>
    <t>2. Incumplimiento normativo.
3. Indisponibilidad de los servicios  tecnológicos.
4. Incumplimiento del plan anual de adquisiciones.
5. Incumplimiento del plan de acción de TI.
6. Pérdida de la confidencialidad, disponibilidad e integridad de la información.</t>
  </si>
  <si>
    <t xml:space="preserve"> -  Seguimiento y monitoreo al cumplimiento de los planes
 - Monitoreo a la plataforma y servicios tecnologicos. 
 - Seguimiento a los indicadores definidos.
</t>
  </si>
  <si>
    <t xml:space="preserve"> - Evaluación y control</t>
  </si>
  <si>
    <t>7. Desconocimiento en los estados de gestión de TI.</t>
  </si>
  <si>
    <t>- Planeación</t>
  </si>
  <si>
    <t>- Usuarios ANI</t>
  </si>
  <si>
    <t>- Entes de control</t>
  </si>
  <si>
    <t>1. Definición y ejecución de planes de acción
2. Hacer seguimiento de los planes de mejoramiento.</t>
  </si>
  <si>
    <t>- Evalaución y Control</t>
  </si>
  <si>
    <t>Inadecuada implementación de las soluciones tecnológicas</t>
  </si>
  <si>
    <t>Multas, sanciones y hallazgos administrativos por incumplimiento normativo.</t>
  </si>
  <si>
    <t>Falta de oportunidad en la prestación del servicio</t>
  </si>
  <si>
    <t>Indisponibilidad de los servicios tecnológicos</t>
  </si>
  <si>
    <t>Falta de oportunidad en la prestación del servicio
Indisponibilidad de los servicios tecnológicos</t>
  </si>
  <si>
    <t>Bibiana Andrea Alvarez Rivera</t>
  </si>
  <si>
    <t>Luis Fernando Morales Celedon</t>
  </si>
  <si>
    <t>Experto G3-06</t>
  </si>
  <si>
    <t>Guillermo Cadena Ronderos</t>
  </si>
  <si>
    <t>Andres Francisco Boada Icabuco</t>
  </si>
  <si>
    <t xml:space="preserve">Coordinador GIT Tecnologias de la Informacion y las Telecomunicaciones </t>
  </si>
  <si>
    <t>Definir y aplicar criterios de control de calidad de  proyectos de TI</t>
  </si>
  <si>
    <t>Andrés Francisco Boada Icabuco</t>
  </si>
  <si>
    <t>GICO</t>
  </si>
  <si>
    <t>Evaluación de criterios de Calidad de soluciones tecnológicas</t>
  </si>
  <si>
    <r>
      <rPr>
        <u/>
        <sz val="14"/>
        <color theme="1"/>
        <rFont val="Arial Narrow"/>
        <family val="2"/>
      </rPr>
      <t>Conformidad de proyectos TI</t>
    </r>
    <r>
      <rPr>
        <sz val="14"/>
        <color theme="1"/>
        <rFont val="Arial Narrow"/>
        <family val="2"/>
      </rPr>
      <t xml:space="preserve">
# criterios de calidad cumplidos / # criterios de calidad por cumplir</t>
    </r>
  </si>
  <si>
    <t>Definir y mantener tablero de control de proyectos TI</t>
  </si>
  <si>
    <t>Información de servicios</t>
  </si>
  <si>
    <r>
      <rPr>
        <u/>
        <sz val="14"/>
        <color theme="1"/>
        <rFont val="Arial Narrow"/>
        <family val="2"/>
      </rPr>
      <t>Avance de Poryectos TI</t>
    </r>
    <r>
      <rPr>
        <sz val="14"/>
        <color theme="1"/>
        <rFont val="Arial Narrow"/>
        <family val="2"/>
      </rPr>
      <t xml:space="preserve">
Tareas de proyectos logradas / tareas de proyectos esperadas</t>
    </r>
  </si>
  <si>
    <t>Monitorear cumplimiento de plan de trabajo y cronograma de actividades de  Modelo de Seguridad y Privacidad</t>
  </si>
  <si>
    <t>Archivo Autodiagnóstico del modelo de seguridad y privacidad de la información</t>
  </si>
  <si>
    <r>
      <rPr>
        <u/>
        <sz val="14"/>
        <color theme="1"/>
        <rFont val="Arial Narrow"/>
        <family val="2"/>
      </rPr>
      <t xml:space="preserve">Cumplimiento autodiagnóstico
</t>
    </r>
    <r>
      <rPr>
        <sz val="14"/>
        <color theme="1"/>
        <rFont val="Arial Narrow"/>
        <family val="2"/>
      </rPr>
      <t xml:space="preserve">
Aspectos de MSPI logrados / Aspectos de MSPI esperados</t>
    </r>
  </si>
  <si>
    <t>Designar responsabilidades de supervisión de contratos de servicios</t>
  </si>
  <si>
    <t>31/06/2019</t>
  </si>
  <si>
    <t>Designación de Contratos</t>
  </si>
  <si>
    <t>Designación de Responsabilidad de Proyectos TI
# proyectos designados / # total de proyectos TI Responsables</t>
  </si>
  <si>
    <t>Monitorear comportamiento de los Acuerdos de Niveles de servicio (ANS´s)</t>
  </si>
  <si>
    <t>Incumplimientos de respuesta a servcios (tiempo de respuesta, plazos de Entrega de soluciones TI, Calidad de las entregas)</t>
  </si>
  <si>
    <t>Número de defectos graves - leves identificados en la Solución TI entregada</t>
  </si>
  <si>
    <t>Realizar encuestas de satisfacción de servicios TI</t>
  </si>
  <si>
    <t>Encuestas de satisfacción de clientes sobre los servicios TI</t>
  </si>
  <si>
    <t>Satisfacción del Cliente
# de encuestas con promedio bajo de satisfacción / # total de encuentas realizadas</t>
  </si>
  <si>
    <t xml:space="preserve">Monitorear la capacidad de servicios TI </t>
  </si>
  <si>
    <t>Registros de capacidad de componentes TI asociados a servicios TI</t>
  </si>
  <si>
    <t>Total de Horas (indisponibles) por interrupción / Total de horas</t>
  </si>
  <si>
    <t>Monitoreo de Acuerdos de Nivel de Servicio Internos (ANO´s)</t>
  </si>
  <si>
    <t>Número de defectos graves - leves identificados en los procesos de la Entidad.</t>
  </si>
  <si>
    <t>Caracterización del proceso</t>
  </si>
  <si>
    <t>En la medida en que se implementen soluciones tecnológicas con bajo nivel de aporte o calidad de acuerdo a las necesidades estratégicas de la Entidad.</t>
  </si>
  <si>
    <t>* Inadecuada valoración de las necesidades tecnológicas de la Entidad.
* Fallas en levantamiento de requerimientos funcionales.
* Fallas en el diseño de la solución TI.
* Deficiente o inexistente apropiación tecnica.</t>
  </si>
  <si>
    <t>* Bajo nivel de percepción de servicio TI al interior de la  Entidad.
* Insatisfacción de servicio TI.
* Detrimento patrimonial.
* Reducción presupuestal al proceso tecnológico</t>
  </si>
  <si>
    <t>* Incumplimiento en la ejecución a los planes.
* Inadecuada o inexistente actualizacion y contextualizacion legal y normativa
* Falta de entendimiento o claridad de obligaciones legales,  normativas o contracuales aplicables.</t>
  </si>
  <si>
    <t>En la medida en que se implementen soluciones tecnológicas por fuera de los criterios y compromisos de tiempo establecidos, podrían afectar la operación de la Agencia.</t>
  </si>
  <si>
    <t>* Planeación inadecuada de los recursos.
* Inadecuada definición y contratación de los perfiles para la prestación del servicio.
* Inadecuada estimacion y cuantificacion de recursos. 
* Deficiente programacion de actividades y plan de despliegue</t>
  </si>
  <si>
    <t>* Afectación a la operación de la Entidad.
* Bajo nivel de percepción de servicio TI por parte de las áreas de la Entidad.
* Insatisfacción del servicio TI.
* Investigaciones o procecsos disciplinarios.
* Reducción Presupuestal</t>
  </si>
  <si>
    <t>En la medida en que, componentes de la infraestructura tecnológica o los servicios tecnológicos no entreguen su valor de acuerdo a propósitos, generaría afectación sobre la operación de la Entidad.</t>
  </si>
  <si>
    <t>* Inadecuada o inexistente administración y monitoreo de la infraestructura tecnológica.
* Falta de planes de mantenimiento preventivos y correctivos. 
* Ausencia o inadecuada valoración de riesgos sobre servicios tecnológicos.
* Ausencia de planes preventivos.
* Ausencia de planes de respaldo de información.
* Ausencia de planes de contingencia tecnológica</t>
  </si>
  <si>
    <t>* Incumplimientos institucionales.
* Pérdida de imagen de la Entidad.
* Pérdida económica de la Entidad
* Baja percepción de crecibilidad y confianza por parte de partes interesadas de la Entidad</t>
  </si>
  <si>
    <t>AÑO 2018</t>
  </si>
  <si>
    <t>SEPG- 2019</t>
  </si>
  <si>
    <t>1. Desarticulación de la estrategia de la Orgnización y el plan estratégico de tecnología de información</t>
  </si>
  <si>
    <t>Se elimina debido a que a la fecha no se cuenta con un PETI  aprobado</t>
  </si>
  <si>
    <t>Incumplimiento normativo asociado TIC</t>
  </si>
  <si>
    <t>Modificado</t>
  </si>
  <si>
    <t>Se modifica con visión identificar y controlar los efectos sobre posible incumplimiento de normatividad</t>
  </si>
  <si>
    <t>Indisponibilidad de los servicios tenológicos</t>
  </si>
  <si>
    <t>Se mantiene para el 2019</t>
  </si>
  <si>
    <t>Reducción de recursos presupuestales por inadecuada ejecución presupuestal</t>
  </si>
  <si>
    <t>Se elimina teniendo en cuenta que la reducción de recursos presupuetales es una consecuencia originada de la inadeacuada ejecución de los planes de acción.</t>
  </si>
  <si>
    <t>Incumplimiento del plan de acción de TI</t>
  </si>
  <si>
    <t>Se elimina teniendo en cuenta que la orientación de los controles se realiza hacia las actividades de prestación de servicio TI.</t>
  </si>
  <si>
    <t>Pérdida de la confidencialidad e integridad de la información</t>
  </si>
  <si>
    <t>Se reevalúa el riesgo orientado solamente a la pérdida de la confidencialidad de la información</t>
  </si>
  <si>
    <t>Experto G3-05</t>
  </si>
  <si>
    <t>Contratista / VPRE</t>
  </si>
  <si>
    <t>Coordinador</t>
  </si>
  <si>
    <t>En la medida en que no se esté dando estricto cumplimiento con los principios generales establecidos para la función administrativa y la gestión fiscal, implicaría o tener alcance, o incidencia fiscal, disciplinaria o penal. 
Recibo de amonestaciones, o llamados de atención a los servidores públicos o particulares integrantes del GIT Tecnologias de la Informacion y las Telecomunicaciones, previo proceso administrativo sancionatorio.</t>
  </si>
  <si>
    <t xml:space="preserve">* Pérdida de imagen del GIT Tecnologias de la Informacion y las Telecomunicaciones 
* Pérdida económica de la Entidad por multas o sanciones
* Disciplinarios a los servidores públicos integrantes del GIT Tecnologias de la Informacion y las Telecomunicaciones </t>
  </si>
  <si>
    <r>
      <t xml:space="preserve">Profesional del GIT Tecnologias de la Informacion y las Telecomunicaciones con responsabilidad asignada realizará actividades de </t>
    </r>
    <r>
      <rPr>
        <b/>
        <sz val="14"/>
        <rFont val="Arial Narrow"/>
        <family val="2"/>
      </rPr>
      <t>análisis y valoración de las necesidades tecnológicas</t>
    </r>
    <r>
      <rPr>
        <sz val="14"/>
        <rFont val="Arial Narrow"/>
        <family val="2"/>
      </rPr>
      <t xml:space="preserve"> requeridas para la Agencia, toda vez se presente una solicitud formal de apoyo tecnológico, que bajo un esquema de evaluación, asegure la identificación y selección de soluciones tecnológicas adecuadas y con la  viabilidad técnica, so pena de incurrir en selección e implementación de soluciones tecnológicas inadecuadas o no idóneas, evidencia de la gestión se dispone de la información resultado de las evaluaciones, las recomendaciones y la implementación de las dichas soluciones.</t>
    </r>
  </si>
  <si>
    <r>
      <t xml:space="preserve">Profesional del GIT Tecnologias de la Informacion y las Telecomunicaciones  con responsabilidad asignada realizará el </t>
    </r>
    <r>
      <rPr>
        <b/>
        <sz val="14"/>
        <rFont val="Arial Narrow"/>
        <family val="2"/>
      </rPr>
      <t>levantamiento de información de requerimientos tanto funcionales como  técnicos</t>
    </r>
    <r>
      <rPr>
        <sz val="14"/>
        <rFont val="Arial Narrow"/>
        <family val="2"/>
      </rPr>
      <t xml:space="preserve"> (hadrware o software) con nivel de detalle, que bajo un esquema de evaluación y análisis de las nedcesidades, se realice el diseño, desarrollo e implementación de la solución tecnológica, so pena de incurrir en la entrega de soluciones tecnológicas sin valor para los procesos, evidencia de la gestión se dispone de la información de levantamiento de requerimientos TI, información de diseño y desarrollo, entrega y aceptación de las soluciones tecnológicas por parte de clientes.</t>
    </r>
  </si>
  <si>
    <r>
      <t xml:space="preserve">El profesional responsable del GIT Tecnologias de la Informacion y las Telecomunicaciones  realizará actividades de   </t>
    </r>
    <r>
      <rPr>
        <b/>
        <sz val="14"/>
        <rFont val="Arial Narrow"/>
        <family val="2"/>
      </rPr>
      <t>seguimiento a los proyectos TI</t>
    </r>
    <r>
      <rPr>
        <sz val="14"/>
        <rFont val="Arial Narrow"/>
        <family val="2"/>
      </rPr>
      <t xml:space="preserve"> y mediante la definición de </t>
    </r>
    <r>
      <rPr>
        <b/>
        <sz val="14"/>
        <rFont val="Arial Narrow"/>
        <family val="2"/>
      </rPr>
      <t>tableros de control</t>
    </r>
    <r>
      <rPr>
        <sz val="14"/>
        <rFont val="Arial Narrow"/>
        <family val="2"/>
      </rPr>
      <t>, so pena de incurrir en incumplimientos de requisitos y necesidades de los clientes o una falta disciplinaria y/o administrativa, evidencia de la gestión, se dispone de la información necesaria asocida a los escenarios de medición incluidos en los tableros de control.</t>
    </r>
  </si>
  <si>
    <r>
      <t xml:space="preserve">El Gerente del GIT Tecnologias de la Informacion y las Telecomunicaciones revisará con periodicidad trimestral el </t>
    </r>
    <r>
      <rPr>
        <b/>
        <sz val="14"/>
        <rFont val="Arial Narrow"/>
        <family val="2"/>
      </rPr>
      <t>autodiagnóstico de gobierno digital</t>
    </r>
    <r>
      <rPr>
        <sz val="14"/>
        <rFont val="Arial Narrow"/>
        <family val="2"/>
      </rPr>
      <t xml:space="preserve"> gestionado por responsable de GICO, con el propósito de identificar y evaluar el avance en el cumplimiento de los criterios requeridos por  gobierno digital, so pena de incurrir en incumplimientos de compromisos o una falta disciplinaria y/o administrativa, como evidencia de la gestión se dispone de los reportes e informes generados por el GIT Tecnologias de la Informacion y las Telecomunicaciones </t>
    </r>
  </si>
  <si>
    <r>
      <t xml:space="preserve">El Responsable designado por el Gerente del GIT Tecnologias de la Informacion y las Telecomunicaciones realiza con periodicidad mensual actividades de </t>
    </r>
    <r>
      <rPr>
        <b/>
        <sz val="14"/>
        <rFont val="Arial Narrow"/>
        <family val="2"/>
      </rPr>
      <t>reconocimiento y actualización</t>
    </r>
    <r>
      <rPr>
        <sz val="14"/>
        <rFont val="Arial Narrow"/>
        <family val="2"/>
      </rPr>
      <t xml:space="preserve"> </t>
    </r>
    <r>
      <rPr>
        <b/>
        <sz val="14"/>
        <rFont val="Arial Narrow"/>
        <family val="2"/>
      </rPr>
      <t>de nueva normatividad</t>
    </r>
    <r>
      <rPr>
        <sz val="14"/>
        <rFont val="Arial Narrow"/>
        <family val="2"/>
      </rPr>
      <t xml:space="preserve"> </t>
    </r>
    <r>
      <rPr>
        <b/>
        <sz val="14"/>
        <rFont val="Arial Narrow"/>
        <family val="2"/>
      </rPr>
      <t>o requisitos aplicables</t>
    </r>
    <r>
      <rPr>
        <sz val="14"/>
        <rFont val="Arial Narrow"/>
        <family val="2"/>
      </rPr>
      <t xml:space="preserve"> asociada al proceso, bajo la necesidad de identificar y evaluar la estrategia de adherencia y grado de cumplimiento de acuerdo a criterios de las mismas, so pena de incurrir en incumplimiento o una falta disciplinaria y/o administrativa, como evidencia de la gestión se dispone de los reportes e informes generados por el GIT Tecnologias de la Informacion y las Telecomunicaciones </t>
    </r>
  </si>
  <si>
    <r>
      <t xml:space="preserve">El Gerente del GIT Tecnologias de la Informacion y las Telecomunicaciones desigará formalmente toda vez se inicie un contrato de servicios, asigne la </t>
    </r>
    <r>
      <rPr>
        <b/>
        <sz val="14"/>
        <rFont val="Arial Narrow"/>
        <family val="2"/>
      </rPr>
      <t>responsabilidad de supervisión</t>
    </r>
    <r>
      <rPr>
        <sz val="14"/>
        <rFont val="Arial Narrow"/>
        <family val="2"/>
      </rPr>
      <t xml:space="preserve"> del mismo, que bajo la identificación de responsabilidades, se asegure el cumplimiento de las obligaciones contractuales, so pena de incurrir en la entrega de servicios TI con bajo nivel de oportunidad o una falta disciplinaria y/o administrativa, como evidencia de la gestión se dispone de la designación formal de supervición de contratos de servicios GICO.</t>
    </r>
  </si>
  <si>
    <r>
      <t xml:space="preserve">El Responsable designado por el Gerente del GIT Tecnologias de la Informacion y las Telecomunicaciones  identificarán y gestionará de manera permanente </t>
    </r>
    <r>
      <rPr>
        <b/>
        <sz val="14"/>
        <rFont val="Arial Narrow"/>
        <family val="2"/>
      </rPr>
      <t>cronogramas y planes de trabajo</t>
    </r>
    <r>
      <rPr>
        <sz val="14"/>
        <rFont val="Arial Narrow"/>
        <family val="2"/>
      </rPr>
      <t xml:space="preserve"> en aseguramiento del cumplimiento de las actividades orientadas a la prestación de servicios TI, so pena de incurrir en incumplimiento de compromisos en la entrega de servicios TI por bajo nivel de oportunidad, o una falta disciplinaria y/o administrativa, como evidencia de la gestión se dispone de cronogramas y planes de trabajo generados por el GIT Tecnologias de la Informacion y las Telecomunicaciones </t>
    </r>
  </si>
  <si>
    <r>
      <t xml:space="preserve">El Gerente del EGIT Tecnologias de la Informacion y las Telecomunicaciones revisa mensualmente la ejecución de cada uno de los contratos bajo los ANS definidos, con el propósito de </t>
    </r>
    <r>
      <rPr>
        <b/>
        <sz val="14"/>
        <rFont val="Arial Narrow"/>
        <family val="2"/>
      </rPr>
      <t>evaluar el nivel de cumplimiento del contrato</t>
    </r>
    <r>
      <rPr>
        <sz val="14"/>
        <rFont val="Arial Narrow"/>
        <family val="2"/>
      </rPr>
      <t xml:space="preserve">, so pena de incurrir en incumplimiento de compromisos por parte de tercero o una falta disciplinaria y/o administrativa, como evidencia de la gestión se dispone de los reportes e informes generados por el GIT Tecnologias de la Informacion y las Telecomunicaciones </t>
    </r>
  </si>
  <si>
    <r>
      <t xml:space="preserve">El Gerente del GIT Tecnologias de la Informacion y las Telecomunicaciones definirá y revisará trimestralmente el catálogo de servicios TI, con el propósito de </t>
    </r>
    <r>
      <rPr>
        <b/>
        <sz val="14"/>
        <rFont val="Arial Narrow"/>
        <family val="2"/>
      </rPr>
      <t>evaluar cada un de los servicios TI</t>
    </r>
    <r>
      <rPr>
        <sz val="14"/>
        <rFont val="Arial Narrow"/>
        <family val="2"/>
      </rPr>
      <t xml:space="preserve"> desde su definición, propósito y aseguramiento de los detalles de acuerdos internos de servicio, so pena de incurrir en interrupciones en la prestación de los servicios TI o en una falta disciplinaria y/o administrativa, como evidencia de la gestión se dispone de los reportes e informes de servicio TI generados por el GIT Tecnologias de la Informacion y las Telecomunicaciones </t>
    </r>
  </si>
  <si>
    <r>
      <t xml:space="preserve">El Responsable designado por el Gerente del GIT Tecnologias de la Informacion y las Telecomunicaciones  realiza los controles de </t>
    </r>
    <r>
      <rPr>
        <b/>
        <sz val="14"/>
        <rFont val="Arial Narrow"/>
        <family val="2"/>
      </rPr>
      <t>monitoreo a la capacidad</t>
    </r>
    <r>
      <rPr>
        <sz val="14"/>
        <rFont val="Arial Narrow"/>
        <family val="2"/>
      </rPr>
      <t xml:space="preserve"> de los equipos de cómputo servidores críticos disponibles localmente como en la nube, y que bajo un esquema de control se asegure la disponibilidad de mismos, so pena de incurrir en una interrupción operativa por causa de servicios tecnológicos, o una falta disciplinaria y/o administrativa, como evidencia de la gestión se dispone de los reportes e informes de capacidad generados por el GIT Tecnologias de la Informacion y las Telecomunicaciones </t>
    </r>
  </si>
  <si>
    <r>
      <t xml:space="preserve">El Responsable designado por el Gerente del GIT Tecnologias de la Informacion y las Telecomunicaciones realizará actividades de monitoreo y control permanente sobre los servicios de TI, que bajo un equema de control de </t>
    </r>
    <r>
      <rPr>
        <b/>
        <sz val="14"/>
        <rFont val="Arial Narrow"/>
        <family val="2"/>
      </rPr>
      <t>cumplimiento de los acuerdos de internos de servicios (ANO)</t>
    </r>
    <r>
      <rPr>
        <sz val="14"/>
        <rFont val="Arial Narrow"/>
        <family val="2"/>
      </rPr>
      <t xml:space="preserve"> establecidos, so pena de incurrir en interrupción en la entrega de servicios TI o una falta disciplinaria y/o administrativa, como evidencia de la gestión se dispone de la designación formal de supervición de los servicios de TI del GIT Tecnologias de la Informacion y las Telecomunicaciones </t>
    </r>
  </si>
  <si>
    <t xml:space="preserve">Liderar la transformación digital de la Agencia a través del uso de la tecnología y la innovación brindando los servicios TI que permita el cumplimiento de los objetivos de la entidad y el relacionamiento con los ciudadanos. </t>
  </si>
  <si>
    <t>PROCESO GESTIÓN TECNOLÓGICA</t>
  </si>
  <si>
    <t>AÑO - 2019</t>
  </si>
  <si>
    <t>MAPA DE RIESGOS POR PROCESOS Y MEDIDAS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</si>
</sst>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00&quot;#"/>
    <numFmt numFmtId="165" formatCode="&quot;FECHA:&quot;\ mmmm\ dd\ &quot;de&quot;\ yyyy"/>
  </numFmts>
  <fonts count="72" x14ac:knownFonts="1">
    <font>
      <sz val="10"/>
      <name val="Arial"/>
    </font>
    <font>
      <b/>
      <sz val="16"/>
      <name val="Arial"/>
      <family val="2"/>
    </font>
    <font>
      <sz val="12"/>
      <name val="Arial"/>
      <family val="2"/>
    </font>
    <font>
      <b/>
      <sz val="12"/>
      <name val="Arial"/>
      <family val="2"/>
    </font>
    <font>
      <b/>
      <sz val="10"/>
      <name val="Arial"/>
      <family val="2"/>
    </font>
    <font>
      <sz val="8"/>
      <name val="Arial"/>
      <family val="2"/>
    </font>
    <font>
      <b/>
      <sz val="14"/>
      <name val="Arial"/>
      <family val="2"/>
    </font>
    <font>
      <sz val="10"/>
      <name val="Arial"/>
      <family val="2"/>
    </font>
    <font>
      <b/>
      <sz val="14"/>
      <color indexed="9"/>
      <name val="Arial"/>
      <family val="2"/>
    </font>
    <font>
      <sz val="14"/>
      <name val="Arial"/>
      <family val="2"/>
    </font>
    <font>
      <b/>
      <sz val="10"/>
      <color indexed="9"/>
      <name val="Arial"/>
      <family val="2"/>
    </font>
    <font>
      <b/>
      <sz val="20"/>
      <name val="Arial"/>
      <family val="2"/>
    </font>
    <font>
      <b/>
      <sz val="16"/>
      <color indexed="81"/>
      <name val="Tahoma"/>
      <family val="2"/>
    </font>
    <font>
      <b/>
      <sz val="24"/>
      <name val="Arial"/>
      <family val="2"/>
    </font>
    <font>
      <b/>
      <sz val="12"/>
      <color indexed="81"/>
      <name val="Tahoma"/>
      <family val="2"/>
    </font>
    <font>
      <sz val="12"/>
      <color indexed="81"/>
      <name val="Tahoma"/>
      <family val="2"/>
    </font>
    <font>
      <sz val="16"/>
      <name val="Arial"/>
      <family val="2"/>
    </font>
    <font>
      <b/>
      <sz val="9"/>
      <color indexed="81"/>
      <name val="Tahoma"/>
      <family val="2"/>
    </font>
    <font>
      <b/>
      <sz val="11"/>
      <name val="Arial"/>
      <family val="2"/>
    </font>
    <font>
      <sz val="11"/>
      <name val="Arial"/>
      <family val="2"/>
    </font>
    <font>
      <sz val="9"/>
      <color indexed="81"/>
      <name val="Tahoma"/>
      <family val="2"/>
    </font>
    <font>
      <sz val="9"/>
      <name val="Arial Narrow"/>
      <family val="2"/>
    </font>
    <font>
      <b/>
      <sz val="16"/>
      <name val="Arial Narrow"/>
      <family val="2"/>
    </font>
    <font>
      <sz val="10"/>
      <name val="Arial Narrow"/>
      <family val="2"/>
    </font>
    <font>
      <b/>
      <sz val="10"/>
      <name val="Arial Narrow"/>
      <family val="2"/>
    </font>
    <font>
      <b/>
      <sz val="14"/>
      <name val="Arial Narrow"/>
      <family val="2"/>
    </font>
    <font>
      <b/>
      <sz val="12"/>
      <name val="Arial Narrow"/>
      <family val="2"/>
    </font>
    <font>
      <b/>
      <sz val="18"/>
      <name val="Arial Narrow"/>
      <family val="2"/>
    </font>
    <font>
      <b/>
      <sz val="11"/>
      <name val="Arial Narrow"/>
      <family val="2"/>
    </font>
    <font>
      <sz val="12"/>
      <name val="Arial Narrow"/>
      <family val="2"/>
    </font>
    <font>
      <sz val="14"/>
      <name val="Arial Narrow"/>
      <family val="2"/>
    </font>
    <font>
      <b/>
      <sz val="30"/>
      <name val="Arial"/>
      <family val="2"/>
    </font>
    <font>
      <sz val="18"/>
      <name val="Arial Narrow"/>
      <family val="2"/>
    </font>
    <font>
      <b/>
      <sz val="14"/>
      <color theme="0"/>
      <name val="Arial"/>
      <family val="2"/>
    </font>
    <font>
      <sz val="10"/>
      <color theme="0"/>
      <name val="Arial"/>
      <family val="2"/>
    </font>
    <font>
      <sz val="10"/>
      <color rgb="FFFF0000"/>
      <name val="Arial"/>
      <family val="2"/>
    </font>
    <font>
      <sz val="9"/>
      <color rgb="FFFF0000"/>
      <name val="Arial"/>
      <family val="2"/>
    </font>
    <font>
      <sz val="9"/>
      <color rgb="FFFF0000"/>
      <name val="Arial Narrow"/>
      <family val="2"/>
    </font>
    <font>
      <sz val="14"/>
      <color theme="1"/>
      <name val="Arial Narrow"/>
      <family val="2"/>
    </font>
    <font>
      <b/>
      <sz val="14"/>
      <color theme="1"/>
      <name val="Arial Narrow"/>
      <family val="2"/>
    </font>
    <font>
      <b/>
      <sz val="20"/>
      <color theme="1"/>
      <name val="Arial"/>
      <family val="2"/>
    </font>
    <font>
      <b/>
      <sz val="20"/>
      <color rgb="FFFF0000"/>
      <name val="Arial"/>
      <family val="2"/>
    </font>
    <font>
      <b/>
      <sz val="18"/>
      <color rgb="FFFF0000"/>
      <name val="Arial Narrow"/>
      <family val="2"/>
    </font>
    <font>
      <sz val="12"/>
      <color rgb="FFFF0000"/>
      <name val="Arial"/>
      <family val="2"/>
    </font>
    <font>
      <b/>
      <sz val="16"/>
      <color rgb="FFFF0000"/>
      <name val="Arial"/>
      <family val="2"/>
    </font>
    <font>
      <b/>
      <sz val="12"/>
      <color rgb="FFFF0000"/>
      <name val="Calibri"/>
      <family val="2"/>
      <scheme val="minor"/>
    </font>
    <font>
      <b/>
      <sz val="12"/>
      <name val="Calibri"/>
      <family val="2"/>
      <scheme val="minor"/>
    </font>
    <font>
      <sz val="12"/>
      <name val="Calibri"/>
      <family val="2"/>
      <scheme val="minor"/>
    </font>
    <font>
      <sz val="10"/>
      <name val="Calibri"/>
      <family val="2"/>
      <scheme val="minor"/>
    </font>
    <font>
      <b/>
      <sz val="14"/>
      <name val="Calibri"/>
      <family val="2"/>
      <scheme val="minor"/>
    </font>
    <font>
      <sz val="14"/>
      <name val="Calibri"/>
      <family val="2"/>
      <scheme val="minor"/>
    </font>
    <font>
      <sz val="11"/>
      <name val="Calibri"/>
      <family val="2"/>
      <scheme val="minor"/>
    </font>
    <font>
      <b/>
      <sz val="10"/>
      <name val="Calibri"/>
      <family val="2"/>
      <scheme val="minor"/>
    </font>
    <font>
      <b/>
      <sz val="11"/>
      <name val="Calibri"/>
      <family val="2"/>
      <scheme val="minor"/>
    </font>
    <font>
      <sz val="9"/>
      <color rgb="FFFF0000"/>
      <name val="Calibri"/>
      <family val="2"/>
      <scheme val="minor"/>
    </font>
    <font>
      <sz val="9"/>
      <name val="Calibri"/>
      <family val="2"/>
      <scheme val="minor"/>
    </font>
    <font>
      <b/>
      <sz val="20"/>
      <name val="Arial Narrow"/>
      <family val="2"/>
    </font>
    <font>
      <sz val="13"/>
      <name val="Arial"/>
      <family val="2"/>
    </font>
    <font>
      <b/>
      <sz val="11"/>
      <color theme="1"/>
      <name val="Arial"/>
      <family val="2"/>
    </font>
    <font>
      <b/>
      <sz val="12"/>
      <color theme="3" tint="0.39997558519241921"/>
      <name val="Calibri"/>
      <family val="2"/>
      <scheme val="minor"/>
    </font>
    <font>
      <sz val="15"/>
      <color theme="1"/>
      <name val="Cambria"/>
      <family val="2"/>
      <scheme val="major"/>
    </font>
    <font>
      <b/>
      <sz val="15"/>
      <color theme="1"/>
      <name val="Cambria"/>
      <family val="2"/>
      <scheme val="major"/>
    </font>
    <font>
      <b/>
      <i/>
      <sz val="15"/>
      <color theme="1"/>
      <name val="Cambria"/>
      <family val="2"/>
      <scheme val="major"/>
    </font>
    <font>
      <b/>
      <sz val="15"/>
      <name val="Arial"/>
      <family val="2"/>
    </font>
    <font>
      <sz val="15"/>
      <name val="Arial"/>
      <family val="2"/>
    </font>
    <font>
      <b/>
      <sz val="11"/>
      <color theme="1"/>
      <name val="Calibri"/>
      <family val="2"/>
      <scheme val="minor"/>
    </font>
    <font>
      <b/>
      <sz val="15"/>
      <name val="Cambria"/>
      <family val="2"/>
      <scheme val="major"/>
    </font>
    <font>
      <b/>
      <i/>
      <sz val="15"/>
      <name val="Cambria"/>
      <family val="2"/>
      <scheme val="major"/>
    </font>
    <font>
      <sz val="15"/>
      <name val="Cambria"/>
      <family val="2"/>
      <scheme val="major"/>
    </font>
    <font>
      <u/>
      <sz val="14"/>
      <color theme="1"/>
      <name val="Arial Narrow"/>
      <family val="2"/>
    </font>
    <font>
      <sz val="10"/>
      <color theme="1"/>
      <name val="Arial"/>
      <family val="2"/>
    </font>
    <font>
      <sz val="12"/>
      <color theme="3" tint="0.39997558519241921"/>
      <name val="Calibri"/>
      <family val="2"/>
      <scheme val="minor"/>
    </font>
  </fonts>
  <fills count="18">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22"/>
        <bgColor indexed="64"/>
      </patternFill>
    </fill>
    <fill>
      <patternFill patternType="solid">
        <fgColor rgb="FF666699"/>
        <bgColor indexed="64"/>
      </patternFill>
    </fill>
    <fill>
      <patternFill patternType="solid">
        <fgColor rgb="FF00B050"/>
        <bgColor indexed="64"/>
      </patternFill>
    </fill>
    <fill>
      <patternFill patternType="solid">
        <fgColor rgb="FFFF0000"/>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2" tint="-0.249977111117893"/>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style="thin">
        <color auto="1"/>
      </top>
      <bottom style="medium">
        <color auto="1"/>
      </bottom>
      <diagonal/>
    </border>
    <border>
      <left/>
      <right/>
      <top style="thin">
        <color auto="1"/>
      </top>
      <bottom/>
      <diagonal/>
    </border>
    <border>
      <left style="thin">
        <color indexed="64"/>
      </left>
      <right style="medium">
        <color indexed="64"/>
      </right>
      <top style="thin">
        <color indexed="64"/>
      </top>
      <bottom style="thin">
        <color indexed="64"/>
      </bottom>
      <diagonal/>
    </border>
    <border>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bottom style="thin">
        <color indexed="64"/>
      </bottom>
      <diagonal/>
    </border>
    <border>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rgb="FF2C2C2C"/>
      </left>
      <right style="medium">
        <color rgb="FF2C2C2C"/>
      </right>
      <top style="medium">
        <color rgb="FF2C2C2C"/>
      </top>
      <bottom style="medium">
        <color rgb="FF2C2C2C"/>
      </bottom>
      <diagonal/>
    </border>
    <border>
      <left/>
      <right style="medium">
        <color rgb="FF2C2C2C"/>
      </right>
      <top style="medium">
        <color rgb="FF2C2C2C"/>
      </top>
      <bottom style="medium">
        <color rgb="FF2C2C2C"/>
      </bottom>
      <diagonal/>
    </border>
    <border>
      <left style="medium">
        <color rgb="FF2C2C2C"/>
      </left>
      <right style="medium">
        <color rgb="FF2C2C2C"/>
      </right>
      <top/>
      <bottom style="medium">
        <color rgb="FF2C2C2C"/>
      </bottom>
      <diagonal/>
    </border>
    <border>
      <left style="medium">
        <color rgb="FF2C2C2C"/>
      </left>
      <right style="medium">
        <color rgb="FF2C2C2C"/>
      </right>
      <top/>
      <bottom/>
      <diagonal/>
    </border>
    <border>
      <left/>
      <right style="medium">
        <color rgb="FF2C2C2C"/>
      </right>
      <top/>
      <bottom style="medium">
        <color rgb="FF2C2C2C"/>
      </bottom>
      <diagonal/>
    </border>
    <border>
      <left/>
      <right style="medium">
        <color rgb="FF2C2C2C"/>
      </right>
      <top/>
      <bottom/>
      <diagonal/>
    </border>
    <border>
      <left style="medium">
        <color rgb="FF2C2C2C"/>
      </left>
      <right style="medium">
        <color rgb="FF2C2C2C"/>
      </right>
      <top style="medium">
        <color rgb="FF2C2C2C"/>
      </top>
      <bottom/>
      <diagonal/>
    </border>
    <border>
      <left/>
      <right style="medium">
        <color indexed="64"/>
      </right>
      <top style="thin">
        <color indexed="64"/>
      </top>
      <bottom style="medium">
        <color indexed="64"/>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medium">
        <color rgb="FF2C2C2C"/>
      </left>
      <right/>
      <top style="medium">
        <color rgb="FF2C2C2C"/>
      </top>
      <bottom/>
      <diagonal/>
    </border>
    <border>
      <left style="medium">
        <color rgb="FF2C2C2C"/>
      </left>
      <right/>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indexed="64"/>
      </top>
      <bottom/>
      <diagonal/>
    </border>
    <border>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hair">
        <color indexed="64"/>
      </right>
      <top style="thin">
        <color indexed="64"/>
      </top>
      <bottom/>
      <diagonal/>
    </border>
    <border>
      <left style="hair">
        <color indexed="64"/>
      </left>
      <right/>
      <top/>
      <bottom style="medium">
        <color indexed="64"/>
      </bottom>
      <diagonal/>
    </border>
    <border>
      <left/>
      <right style="medium">
        <color indexed="64"/>
      </right>
      <top/>
      <bottom style="thin">
        <color indexed="64"/>
      </bottom>
      <diagonal/>
    </border>
    <border>
      <left style="medium">
        <color auto="1"/>
      </left>
      <right style="hair">
        <color auto="1"/>
      </right>
      <top/>
      <bottom/>
      <diagonal/>
    </border>
    <border>
      <left style="thin">
        <color auto="1"/>
      </left>
      <right style="hair">
        <color auto="1"/>
      </right>
      <top/>
      <bottom/>
      <diagonal/>
    </border>
    <border>
      <left style="hair">
        <color auto="1"/>
      </left>
      <right style="thin">
        <color auto="1"/>
      </right>
      <top/>
      <bottom/>
      <diagonal/>
    </border>
    <border>
      <left style="hair">
        <color auto="1"/>
      </left>
      <right style="medium">
        <color auto="1"/>
      </right>
      <top/>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medium">
        <color indexed="64"/>
      </bottom>
      <diagonal/>
    </border>
  </borders>
  <cellStyleXfs count="3">
    <xf numFmtId="0" fontId="0" fillId="0" borderId="0"/>
    <xf numFmtId="0" fontId="7" fillId="0" borderId="0"/>
    <xf numFmtId="9" fontId="7" fillId="0" borderId="0" applyFont="0" applyFill="0" applyBorder="0" applyAlignment="0" applyProtection="0"/>
  </cellStyleXfs>
  <cellXfs count="1018">
    <xf numFmtId="0" fontId="0" fillId="0" borderId="0" xfId="0"/>
    <xf numFmtId="0" fontId="0" fillId="0" borderId="0" xfId="0" applyBorder="1"/>
    <xf numFmtId="0" fontId="9" fillId="0" borderId="0" xfId="0" applyFont="1"/>
    <xf numFmtId="0" fontId="10" fillId="2" borderId="1"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xf numFmtId="0" fontId="6" fillId="0" borderId="2" xfId="0" applyFont="1" applyBorder="1" applyAlignment="1">
      <alignment horizontal="center" vertical="top" wrapText="1"/>
    </xf>
    <xf numFmtId="0" fontId="10" fillId="2"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Border="1" applyAlignment="1">
      <alignment horizontal="center" vertical="center" wrapText="1"/>
    </xf>
    <xf numFmtId="0" fontId="10" fillId="5" borderId="1" xfId="0" applyFont="1" applyFill="1" applyBorder="1" applyAlignment="1">
      <alignment horizontal="center" vertical="center" wrapText="1"/>
    </xf>
    <xf numFmtId="0" fontId="0" fillId="3" borderId="0" xfId="0" applyFill="1" applyBorder="1" applyAlignment="1">
      <alignment horizontal="center" vertical="center" wrapText="1"/>
    </xf>
    <xf numFmtId="0" fontId="7" fillId="0" borderId="1" xfId="0" applyFont="1" applyBorder="1" applyAlignment="1">
      <alignment horizontal="center" vertical="center"/>
    </xf>
    <xf numFmtId="0" fontId="0" fillId="0" borderId="1" xfId="0" applyBorder="1"/>
    <xf numFmtId="0" fontId="0" fillId="0" borderId="0" xfId="0"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left" vertical="center"/>
    </xf>
    <xf numFmtId="0" fontId="0" fillId="0" borderId="1" xfId="0" applyBorder="1" applyAlignment="1">
      <alignment horizontal="center" vertical="center"/>
    </xf>
    <xf numFmtId="0" fontId="7" fillId="0" borderId="1" xfId="0" applyFont="1" applyBorder="1"/>
    <xf numFmtId="0" fontId="4" fillId="0" borderId="0" xfId="0" applyFont="1" applyFill="1" applyBorder="1" applyAlignment="1">
      <alignment horizontal="center" wrapText="1"/>
    </xf>
    <xf numFmtId="0" fontId="7" fillId="0" borderId="0" xfId="0" applyFont="1" applyAlignment="1">
      <alignment wrapText="1"/>
    </xf>
    <xf numFmtId="0" fontId="13" fillId="3" borderId="0" xfId="0" applyFont="1" applyFill="1" applyBorder="1" applyAlignment="1">
      <alignment horizontal="center" vertical="center"/>
    </xf>
    <xf numFmtId="0" fontId="6" fillId="0" borderId="4" xfId="0" applyFont="1" applyBorder="1" applyAlignment="1">
      <alignment horizontal="center" vertical="top" wrapText="1"/>
    </xf>
    <xf numFmtId="0" fontId="33" fillId="6" borderId="5" xfId="0" applyFont="1" applyFill="1" applyBorder="1" applyAlignment="1">
      <alignment vertical="top" wrapText="1"/>
    </xf>
    <xf numFmtId="0" fontId="33" fillId="7" borderId="5" xfId="0" applyFont="1" applyFill="1" applyBorder="1" applyAlignment="1">
      <alignment vertical="top" wrapText="1"/>
    </xf>
    <xf numFmtId="0" fontId="33" fillId="7" borderId="5" xfId="0" applyFont="1" applyFill="1" applyBorder="1" applyAlignment="1">
      <alignment horizontal="center" vertical="center" wrapText="1"/>
    </xf>
    <xf numFmtId="0" fontId="33" fillId="7" borderId="5" xfId="0" applyFont="1" applyFill="1" applyBorder="1" applyAlignment="1">
      <alignment horizontal="center" vertical="top" wrapText="1"/>
    </xf>
    <xf numFmtId="0" fontId="33" fillId="8" borderId="5" xfId="0" applyFont="1" applyFill="1" applyBorder="1" applyAlignment="1">
      <alignment horizontal="center" vertical="center" wrapText="1"/>
    </xf>
    <xf numFmtId="0" fontId="7" fillId="0" borderId="0" xfId="0" applyFont="1" applyBorder="1" applyAlignment="1">
      <alignment horizontal="left" vertical="center"/>
    </xf>
    <xf numFmtId="0" fontId="33" fillId="6" borderId="5" xfId="0" applyFont="1" applyFill="1" applyBorder="1" applyAlignment="1">
      <alignment horizontal="right" vertical="top" wrapText="1"/>
    </xf>
    <xf numFmtId="0" fontId="33" fillId="7" borderId="5" xfId="0" applyFont="1" applyFill="1" applyBorder="1" applyAlignment="1">
      <alignment horizontal="right" vertical="top" wrapText="1"/>
    </xf>
    <xf numFmtId="0" fontId="33" fillId="6" borderId="5" xfId="0" applyFont="1" applyFill="1" applyBorder="1" applyAlignment="1">
      <alignment horizontal="center" vertical="center" wrapText="1"/>
    </xf>
    <xf numFmtId="0" fontId="34" fillId="6" borderId="5" xfId="0" applyFont="1" applyFill="1" applyBorder="1" applyAlignment="1">
      <alignment vertical="top" wrapText="1"/>
    </xf>
    <xf numFmtId="0" fontId="34" fillId="6" borderId="6" xfId="0" applyFont="1" applyFill="1" applyBorder="1" applyAlignment="1">
      <alignment vertical="top" wrapText="1"/>
    </xf>
    <xf numFmtId="0" fontId="33" fillId="7" borderId="7" xfId="0" applyFont="1" applyFill="1" applyBorder="1" applyAlignment="1">
      <alignment vertical="top" wrapText="1"/>
    </xf>
    <xf numFmtId="0" fontId="33" fillId="8" borderId="5" xfId="0" applyFont="1" applyFill="1" applyBorder="1" applyAlignment="1">
      <alignment horizontal="right" vertical="top" wrapText="1"/>
    </xf>
    <xf numFmtId="0" fontId="33" fillId="8" borderId="5" xfId="0" applyFont="1" applyFill="1" applyBorder="1" applyAlignment="1">
      <alignment vertical="top" wrapText="1"/>
    </xf>
    <xf numFmtId="0" fontId="33" fillId="8" borderId="7" xfId="0" applyFont="1" applyFill="1" applyBorder="1" applyAlignment="1">
      <alignment vertical="top" wrapText="1"/>
    </xf>
    <xf numFmtId="0" fontId="6" fillId="9" borderId="5" xfId="0" applyFont="1" applyFill="1" applyBorder="1" applyAlignment="1">
      <alignment horizontal="right" vertical="top" wrapText="1"/>
    </xf>
    <xf numFmtId="0" fontId="6" fillId="9" borderId="5" xfId="0" applyFont="1" applyFill="1" applyBorder="1" applyAlignment="1">
      <alignment horizontal="center" vertical="center" wrapText="1"/>
    </xf>
    <xf numFmtId="0" fontId="6" fillId="9" borderId="5" xfId="0" applyFont="1" applyFill="1" applyBorder="1" applyAlignment="1">
      <alignment vertical="top" wrapText="1"/>
    </xf>
    <xf numFmtId="0" fontId="7" fillId="9" borderId="6" xfId="0" applyFont="1" applyFill="1" applyBorder="1" applyAlignment="1">
      <alignment vertical="top" wrapText="1"/>
    </xf>
    <xf numFmtId="0" fontId="0" fillId="0" borderId="8" xfId="0" applyBorder="1"/>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35" fillId="0" borderId="0" xfId="0" applyFont="1" applyBorder="1" applyAlignment="1">
      <alignment horizontal="center" vertical="center"/>
    </xf>
    <xf numFmtId="0" fontId="3" fillId="0" borderId="1" xfId="0" applyFont="1" applyBorder="1"/>
    <xf numFmtId="0" fontId="4" fillId="9" borderId="1" xfId="0" applyFont="1" applyFill="1" applyBorder="1" applyAlignment="1">
      <alignment horizontal="center" vertical="center" wrapText="1"/>
    </xf>
    <xf numFmtId="0" fontId="0" fillId="0" borderId="0" xfId="0" applyAlignment="1">
      <alignment horizontal="center"/>
    </xf>
    <xf numFmtId="0" fontId="4" fillId="0" borderId="0" xfId="0" applyFont="1" applyBorder="1" applyAlignment="1">
      <alignment wrapText="1"/>
    </xf>
    <xf numFmtId="0" fontId="0" fillId="0" borderId="0" xfId="0" applyBorder="1" applyAlignment="1">
      <alignment horizontal="center"/>
    </xf>
    <xf numFmtId="0" fontId="4" fillId="10" borderId="1" xfId="0" applyFont="1" applyFill="1" applyBorder="1" applyAlignment="1">
      <alignment horizontal="center"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7" fillId="9" borderId="1" xfId="0" applyFont="1" applyFill="1" applyBorder="1"/>
    <xf numFmtId="0" fontId="7" fillId="6" borderId="14" xfId="0" applyFont="1" applyFill="1" applyBorder="1"/>
    <xf numFmtId="0" fontId="7" fillId="6" borderId="1" xfId="0" applyFont="1" applyFill="1" applyBorder="1"/>
    <xf numFmtId="0" fontId="7" fillId="6" borderId="1" xfId="0" applyFont="1" applyFill="1" applyBorder="1" applyAlignment="1">
      <alignment horizontal="center"/>
    </xf>
    <xf numFmtId="0" fontId="4" fillId="9" borderId="1" xfId="0" applyFont="1" applyFill="1" applyBorder="1" applyAlignment="1">
      <alignment horizontal="center" wrapText="1"/>
    </xf>
    <xf numFmtId="0" fontId="7" fillId="7" borderId="1" xfId="0" applyFont="1" applyFill="1" applyBorder="1"/>
    <xf numFmtId="0" fontId="4" fillId="7" borderId="1" xfId="0" applyFont="1" applyFill="1" applyBorder="1" applyAlignment="1">
      <alignment horizontal="center" wrapText="1"/>
    </xf>
    <xf numFmtId="0" fontId="7" fillId="11" borderId="1" xfId="0" applyFont="1" applyFill="1" applyBorder="1"/>
    <xf numFmtId="0" fontId="4" fillId="11" borderId="1" xfId="0" applyFont="1" applyFill="1" applyBorder="1" applyAlignment="1">
      <alignment horizontal="center" wrapText="1"/>
    </xf>
    <xf numFmtId="0" fontId="4" fillId="6" borderId="15" xfId="0" applyFont="1" applyFill="1" applyBorder="1" applyAlignment="1">
      <alignment horizontal="center" wrapText="1"/>
    </xf>
    <xf numFmtId="0" fontId="4" fillId="10" borderId="16"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7" fillId="6" borderId="1" xfId="0" applyFont="1" applyFill="1" applyBorder="1" applyAlignment="1">
      <alignment horizontal="center" vertical="center"/>
    </xf>
    <xf numFmtId="0" fontId="0" fillId="0" borderId="0" xfId="0" applyAlignment="1">
      <alignment wrapText="1"/>
    </xf>
    <xf numFmtId="0" fontId="0" fillId="0" borderId="18" xfId="0" applyBorder="1"/>
    <xf numFmtId="0" fontId="0" fillId="0" borderId="19" xfId="0" applyBorder="1"/>
    <xf numFmtId="0" fontId="0" fillId="0" borderId="20" xfId="0"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right"/>
    </xf>
    <xf numFmtId="0" fontId="30" fillId="12" borderId="0" xfId="0" applyFont="1" applyFill="1"/>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8" fillId="5" borderId="15"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0" xfId="0" applyFont="1" applyBorder="1" applyAlignment="1">
      <alignment wrapText="1"/>
    </xf>
    <xf numFmtId="0" fontId="23" fillId="12" borderId="0"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8" fillId="5" borderId="30" xfId="0" applyFont="1" applyFill="1" applyBorder="1" applyAlignment="1">
      <alignment vertical="center" wrapText="1"/>
    </xf>
    <xf numFmtId="0" fontId="8" fillId="5" borderId="9" xfId="0" applyFont="1" applyFill="1" applyBorder="1" applyAlignment="1">
      <alignment vertical="center" wrapText="1"/>
    </xf>
    <xf numFmtId="0" fontId="5" fillId="3" borderId="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0" fontId="2" fillId="3" borderId="0" xfId="0" applyFont="1" applyFill="1" applyBorder="1" applyAlignment="1">
      <alignment horizontal="left" vertical="center" wrapText="1"/>
    </xf>
    <xf numFmtId="0" fontId="5" fillId="3" borderId="0" xfId="0" applyFont="1" applyFill="1" applyBorder="1" applyAlignment="1">
      <alignment horizontal="center" vertical="center"/>
    </xf>
    <xf numFmtId="0" fontId="23" fillId="12" borderId="0" xfId="0" applyFont="1" applyFill="1"/>
    <xf numFmtId="0" fontId="29" fillId="12" borderId="0" xfId="0" applyFont="1" applyFill="1"/>
    <xf numFmtId="0" fontId="24" fillId="12" borderId="0" xfId="0" applyFont="1" applyFill="1" applyAlignment="1">
      <alignment horizontal="right"/>
    </xf>
    <xf numFmtId="0" fontId="29" fillId="12" borderId="0" xfId="0" applyFont="1" applyFill="1" applyBorder="1" applyAlignment="1">
      <alignment horizontal="left"/>
    </xf>
    <xf numFmtId="0" fontId="23" fillId="12" borderId="0" xfId="0" applyFont="1" applyFill="1" applyBorder="1" applyAlignment="1">
      <alignment wrapText="1"/>
    </xf>
    <xf numFmtId="0" fontId="26" fillId="12" borderId="0" xfId="0" applyFont="1" applyFill="1" applyBorder="1" applyAlignment="1">
      <alignment horizontal="center" vertical="center" wrapText="1"/>
    </xf>
    <xf numFmtId="0" fontId="24" fillId="12" borderId="28" xfId="0" applyFont="1" applyFill="1" applyBorder="1" applyAlignment="1">
      <alignment horizontal="center" wrapText="1"/>
    </xf>
    <xf numFmtId="0" fontId="36" fillId="12" borderId="36" xfId="0" applyFont="1" applyFill="1" applyBorder="1" applyAlignment="1" applyProtection="1">
      <alignment horizontal="center" wrapText="1"/>
      <protection locked="0"/>
    </xf>
    <xf numFmtId="0" fontId="36" fillId="12" borderId="37" xfId="0" applyFont="1" applyFill="1" applyBorder="1" applyAlignment="1" applyProtection="1">
      <alignment horizontal="center" wrapText="1"/>
      <protection locked="0"/>
    </xf>
    <xf numFmtId="0" fontId="21" fillId="12" borderId="28" xfId="0" applyFont="1" applyFill="1" applyBorder="1" applyAlignment="1">
      <alignment horizontal="center"/>
    </xf>
    <xf numFmtId="0" fontId="23" fillId="12" borderId="23" xfId="0" applyFont="1" applyFill="1" applyBorder="1" applyAlignment="1">
      <alignment horizontal="center"/>
    </xf>
    <xf numFmtId="0" fontId="24" fillId="12" borderId="25" xfId="0" applyFont="1" applyFill="1" applyBorder="1" applyAlignment="1">
      <alignment horizontal="center" wrapText="1"/>
    </xf>
    <xf numFmtId="0" fontId="36" fillId="12" borderId="38" xfId="0" applyFont="1" applyFill="1" applyBorder="1" applyAlignment="1" applyProtection="1">
      <alignment horizontal="center" wrapText="1"/>
      <protection locked="0"/>
    </xf>
    <xf numFmtId="0" fontId="36" fillId="12" borderId="33" xfId="0" applyFont="1" applyFill="1" applyBorder="1" applyAlignment="1" applyProtection="1">
      <alignment horizontal="center" wrapText="1"/>
      <protection locked="0"/>
    </xf>
    <xf numFmtId="0" fontId="21" fillId="12" borderId="25" xfId="0" applyFont="1" applyFill="1" applyBorder="1" applyAlignment="1">
      <alignment horizontal="center"/>
    </xf>
    <xf numFmtId="0" fontId="23" fillId="12" borderId="24" xfId="0" applyFont="1" applyFill="1" applyBorder="1" applyAlignment="1">
      <alignment horizontal="center"/>
    </xf>
    <xf numFmtId="0" fontId="24" fillId="12" borderId="39" xfId="0" applyFont="1" applyFill="1" applyBorder="1" applyAlignment="1">
      <alignment horizontal="center" wrapText="1"/>
    </xf>
    <xf numFmtId="0" fontId="36" fillId="12" borderId="3" xfId="0" applyFont="1" applyFill="1" applyBorder="1" applyAlignment="1" applyProtection="1">
      <alignment horizontal="center" wrapText="1"/>
      <protection locked="0"/>
    </xf>
    <xf numFmtId="0" fontId="36" fillId="12" borderId="32" xfId="0" applyFont="1" applyFill="1" applyBorder="1" applyAlignment="1" applyProtection="1">
      <alignment horizontal="center" wrapText="1"/>
      <protection locked="0"/>
    </xf>
    <xf numFmtId="0" fontId="36" fillId="12" borderId="34" xfId="0" applyFont="1" applyFill="1" applyBorder="1" applyAlignment="1" applyProtection="1">
      <alignment horizontal="center" wrapText="1"/>
      <protection locked="0"/>
    </xf>
    <xf numFmtId="0" fontId="36" fillId="12" borderId="15" xfId="0" applyFont="1" applyFill="1" applyBorder="1" applyAlignment="1" applyProtection="1">
      <alignment horizontal="center" wrapText="1"/>
      <protection locked="0"/>
    </xf>
    <xf numFmtId="0" fontId="37" fillId="12" borderId="41" xfId="0" applyFont="1" applyFill="1" applyBorder="1" applyAlignment="1" applyProtection="1">
      <alignment horizontal="center" wrapText="1"/>
      <protection locked="0"/>
    </xf>
    <xf numFmtId="0" fontId="37" fillId="12" borderId="15" xfId="0" applyFont="1" applyFill="1" applyBorder="1" applyAlignment="1" applyProtection="1">
      <alignment horizontal="center" wrapText="1"/>
      <protection locked="0"/>
    </xf>
    <xf numFmtId="0" fontId="37" fillId="12" borderId="11" xfId="0" applyFont="1" applyFill="1" applyBorder="1" applyAlignment="1" applyProtection="1">
      <alignment horizontal="center" wrapText="1"/>
      <protection locked="0"/>
    </xf>
    <xf numFmtId="0" fontId="37" fillId="12" borderId="38" xfId="0" applyFont="1" applyFill="1" applyBorder="1" applyAlignment="1" applyProtection="1">
      <alignment horizontal="center" wrapText="1"/>
      <protection locked="0"/>
    </xf>
    <xf numFmtId="0" fontId="37" fillId="12" borderId="33" xfId="0" applyFont="1" applyFill="1" applyBorder="1" applyAlignment="1" applyProtection="1">
      <alignment horizontal="center" wrapText="1"/>
      <protection locked="0"/>
    </xf>
    <xf numFmtId="0" fontId="37" fillId="12" borderId="42" xfId="0" applyFont="1" applyFill="1" applyBorder="1" applyAlignment="1" applyProtection="1">
      <alignment horizontal="center" wrapText="1"/>
      <protection locked="0"/>
    </xf>
    <xf numFmtId="0" fontId="37" fillId="12" borderId="37" xfId="0" applyFont="1" applyFill="1" applyBorder="1" applyAlignment="1" applyProtection="1">
      <alignment horizontal="center" wrapText="1"/>
      <protection locked="0"/>
    </xf>
    <xf numFmtId="0" fontId="37" fillId="12" borderId="43" xfId="0" applyFont="1" applyFill="1" applyBorder="1" applyAlignment="1" applyProtection="1">
      <alignment horizontal="center" wrapText="1"/>
      <protection locked="0"/>
    </xf>
    <xf numFmtId="0" fontId="37" fillId="12" borderId="36" xfId="0" applyFont="1" applyFill="1" applyBorder="1" applyAlignment="1" applyProtection="1">
      <alignment horizontal="center" wrapText="1"/>
      <protection locked="0"/>
    </xf>
    <xf numFmtId="0" fontId="37" fillId="12" borderId="40" xfId="0" applyFont="1" applyFill="1" applyBorder="1" applyAlignment="1" applyProtection="1">
      <alignment horizontal="center" wrapText="1"/>
      <protection locked="0"/>
    </xf>
    <xf numFmtId="0" fontId="37" fillId="12" borderId="3" xfId="0" applyFont="1" applyFill="1" applyBorder="1" applyAlignment="1" applyProtection="1">
      <alignment horizontal="center" wrapText="1"/>
      <protection locked="0"/>
    </xf>
    <xf numFmtId="0" fontId="37" fillId="12" borderId="30" xfId="0" applyFont="1" applyFill="1" applyBorder="1" applyAlignment="1" applyProtection="1">
      <alignment horizontal="center" wrapText="1"/>
      <protection locked="0"/>
    </xf>
    <xf numFmtId="0" fontId="24" fillId="12" borderId="44" xfId="0" applyFont="1" applyFill="1" applyBorder="1" applyAlignment="1">
      <alignment horizontal="center" wrapText="1"/>
    </xf>
    <xf numFmtId="0" fontId="0" fillId="12" borderId="0" xfId="0" applyFill="1"/>
    <xf numFmtId="0" fontId="32" fillId="12" borderId="0" xfId="0" applyFont="1" applyFill="1"/>
    <xf numFmtId="0" fontId="27" fillId="14" borderId="72" xfId="0" applyFont="1" applyFill="1" applyBorder="1" applyAlignment="1">
      <alignment horizontal="center" vertical="center"/>
    </xf>
    <xf numFmtId="0" fontId="48" fillId="12" borderId="0" xfId="0" applyFont="1" applyFill="1" applyAlignment="1">
      <alignment vertical="center"/>
    </xf>
    <xf numFmtId="0" fontId="48" fillId="0" borderId="0" xfId="0" applyFont="1" applyFill="1" applyAlignment="1">
      <alignment vertical="center"/>
    </xf>
    <xf numFmtId="0" fontId="45" fillId="12" borderId="0" xfId="0" applyFont="1" applyFill="1" applyBorder="1" applyAlignment="1">
      <alignment horizontal="center" vertical="center"/>
    </xf>
    <xf numFmtId="0" fontId="46" fillId="12" borderId="0" xfId="0" applyFont="1" applyFill="1" applyBorder="1" applyAlignment="1">
      <alignment horizontal="center" vertical="center"/>
    </xf>
    <xf numFmtId="0" fontId="47" fillId="12" borderId="0" xfId="0" applyFont="1" applyFill="1" applyBorder="1" applyAlignment="1">
      <alignment horizontal="center" vertical="center"/>
    </xf>
    <xf numFmtId="14" fontId="47" fillId="12" borderId="0" xfId="0" applyNumberFormat="1" applyFont="1" applyFill="1" applyBorder="1" applyAlignment="1">
      <alignment horizontal="center" vertical="center" wrapText="1"/>
    </xf>
    <xf numFmtId="0" fontId="47" fillId="12" borderId="0" xfId="0" applyFont="1" applyFill="1" applyBorder="1" applyAlignment="1">
      <alignment horizontal="center" vertical="center" wrapText="1"/>
    </xf>
    <xf numFmtId="0" fontId="50" fillId="12" borderId="0" xfId="0" applyFont="1" applyFill="1" applyAlignment="1">
      <alignment vertical="center"/>
    </xf>
    <xf numFmtId="0" fontId="50" fillId="0" borderId="0" xfId="0" applyFont="1" applyFill="1" applyAlignment="1">
      <alignment vertical="center"/>
    </xf>
    <xf numFmtId="0" fontId="52" fillId="0" borderId="78" xfId="0" applyFont="1" applyFill="1" applyBorder="1" applyAlignment="1">
      <alignment horizontal="center" vertical="center" wrapText="1"/>
    </xf>
    <xf numFmtId="0" fontId="53" fillId="0" borderId="75" xfId="0" applyFont="1" applyFill="1" applyBorder="1" applyAlignment="1">
      <alignment horizontal="center" vertical="center" wrapText="1"/>
    </xf>
    <xf numFmtId="0" fontId="54" fillId="0" borderId="75" xfId="0" applyFont="1" applyFill="1" applyBorder="1" applyAlignment="1" applyProtection="1">
      <alignment horizontal="center" vertical="center" wrapText="1"/>
      <protection locked="0"/>
    </xf>
    <xf numFmtId="0" fontId="55" fillId="0" borderId="75" xfId="0" applyFont="1" applyFill="1" applyBorder="1" applyAlignment="1">
      <alignment horizontal="center" vertical="center"/>
    </xf>
    <xf numFmtId="0" fontId="52" fillId="0" borderId="77" xfId="0" applyFont="1" applyFill="1" applyBorder="1" applyAlignment="1">
      <alignment horizontal="center" vertical="center" wrapText="1"/>
    </xf>
    <xf numFmtId="0" fontId="54" fillId="0" borderId="100" xfId="0" applyFont="1" applyFill="1" applyBorder="1" applyAlignment="1" applyProtection="1">
      <alignment horizontal="center" vertical="center" wrapText="1"/>
      <protection locked="0"/>
    </xf>
    <xf numFmtId="0" fontId="55" fillId="0" borderId="100" xfId="0" applyFont="1" applyFill="1" applyBorder="1" applyAlignment="1">
      <alignment horizontal="center" vertical="center"/>
    </xf>
    <xf numFmtId="0" fontId="52" fillId="0" borderId="101" xfId="0" applyFont="1" applyFill="1" applyBorder="1" applyAlignment="1">
      <alignment horizontal="center" vertical="center" wrapText="1"/>
    </xf>
    <xf numFmtId="0" fontId="54" fillId="0" borderId="70" xfId="0" applyFont="1" applyFill="1" applyBorder="1" applyAlignment="1" applyProtection="1">
      <alignment horizontal="center" vertical="center" wrapText="1"/>
      <protection locked="0"/>
    </xf>
    <xf numFmtId="0" fontId="55" fillId="0" borderId="70" xfId="0" applyFont="1" applyFill="1" applyBorder="1" applyAlignment="1">
      <alignment horizontal="center" vertical="center"/>
    </xf>
    <xf numFmtId="0" fontId="52" fillId="0" borderId="103" xfId="0" applyFont="1" applyFill="1" applyBorder="1" applyAlignment="1">
      <alignment horizontal="center" vertical="center" wrapText="1"/>
    </xf>
    <xf numFmtId="0" fontId="54" fillId="0" borderId="103" xfId="0" applyFont="1" applyFill="1" applyBorder="1" applyAlignment="1" applyProtection="1">
      <alignment horizontal="center" vertical="center" wrapText="1"/>
      <protection locked="0"/>
    </xf>
    <xf numFmtId="0" fontId="55" fillId="0" borderId="103" xfId="0" applyFont="1" applyFill="1" applyBorder="1" applyAlignment="1">
      <alignment horizontal="center" vertical="center"/>
    </xf>
    <xf numFmtId="0" fontId="38" fillId="12" borderId="56" xfId="0" applyFont="1" applyFill="1" applyBorder="1" applyAlignment="1" applyProtection="1">
      <alignment horizontal="center" vertical="center"/>
      <protection locked="0"/>
    </xf>
    <xf numFmtId="0" fontId="25" fillId="14" borderId="109" xfId="0" applyFont="1" applyFill="1" applyBorder="1" applyAlignment="1">
      <alignment vertical="center" wrapText="1"/>
    </xf>
    <xf numFmtId="0" fontId="36" fillId="12" borderId="41" xfId="0" applyFont="1" applyFill="1" applyBorder="1" applyAlignment="1" applyProtection="1">
      <alignment horizontal="center" wrapText="1"/>
      <protection locked="0"/>
    </xf>
    <xf numFmtId="0" fontId="24" fillId="12" borderId="56" xfId="0" applyFont="1" applyFill="1" applyBorder="1" applyAlignment="1">
      <alignment horizontal="center" wrapText="1"/>
    </xf>
    <xf numFmtId="0" fontId="21" fillId="12" borderId="56" xfId="0" applyFont="1" applyFill="1" applyBorder="1" applyAlignment="1">
      <alignment horizontal="center"/>
    </xf>
    <xf numFmtId="0" fontId="23" fillId="12" borderId="56" xfId="0" applyFont="1" applyFill="1" applyBorder="1" applyAlignment="1">
      <alignment horizontal="center"/>
    </xf>
    <xf numFmtId="0" fontId="49" fillId="12" borderId="72" xfId="0" applyFont="1" applyFill="1" applyBorder="1" applyAlignment="1">
      <alignment horizontal="center" vertical="center"/>
    </xf>
    <xf numFmtId="0" fontId="49" fillId="12" borderId="87" xfId="0" applyFont="1" applyFill="1" applyBorder="1" applyAlignment="1">
      <alignment horizontal="center" vertical="center"/>
    </xf>
    <xf numFmtId="0" fontId="49" fillId="12" borderId="89" xfId="0" applyFont="1" applyFill="1" applyBorder="1" applyAlignment="1">
      <alignment horizontal="center" vertical="center"/>
    </xf>
    <xf numFmtId="0" fontId="49" fillId="12" borderId="92" xfId="0" applyFont="1" applyFill="1" applyBorder="1" applyAlignment="1">
      <alignment horizontal="center" vertical="center"/>
    </xf>
    <xf numFmtId="0" fontId="49" fillId="12" borderId="73" xfId="0" applyFont="1" applyFill="1" applyBorder="1" applyAlignment="1">
      <alignment horizontal="center" vertical="center" wrapText="1"/>
    </xf>
    <xf numFmtId="0" fontId="50" fillId="12" borderId="0" xfId="0" applyFont="1" applyFill="1" applyAlignment="1">
      <alignment horizontal="center" vertical="center"/>
    </xf>
    <xf numFmtId="0" fontId="49" fillId="12" borderId="0" xfId="0" applyFont="1" applyFill="1" applyAlignment="1">
      <alignment horizontal="right" vertical="center"/>
    </xf>
    <xf numFmtId="0" fontId="49" fillId="12" borderId="115" xfId="0" applyFont="1" applyFill="1" applyBorder="1" applyAlignment="1">
      <alignment horizontal="center" vertical="center" wrapText="1"/>
    </xf>
    <xf numFmtId="0" fontId="49" fillId="12" borderId="86" xfId="0" applyFont="1" applyFill="1" applyBorder="1" applyAlignment="1">
      <alignment horizontal="center" vertical="center" wrapText="1"/>
    </xf>
    <xf numFmtId="0" fontId="49" fillId="15" borderId="82" xfId="0" applyFont="1" applyFill="1" applyBorder="1" applyAlignment="1">
      <alignment horizontal="center" vertical="center" wrapText="1"/>
    </xf>
    <xf numFmtId="0" fontId="60" fillId="12" borderId="0" xfId="0" applyFont="1" applyFill="1"/>
    <xf numFmtId="0" fontId="60" fillId="12" borderId="0" xfId="0" applyFont="1" applyFill="1" applyAlignment="1">
      <alignment horizontal="center"/>
    </xf>
    <xf numFmtId="0" fontId="60" fillId="0" borderId="0" xfId="0" applyFont="1"/>
    <xf numFmtId="0" fontId="60" fillId="0" borderId="0" xfId="0" applyFont="1" applyAlignment="1">
      <alignment horizontal="center"/>
    </xf>
    <xf numFmtId="0" fontId="0" fillId="12" borderId="2" xfId="0" applyFill="1" applyBorder="1" applyAlignment="1">
      <alignment horizontal="center" vertical="center"/>
    </xf>
    <xf numFmtId="0" fontId="0" fillId="12" borderId="2" xfId="0" applyFill="1" applyBorder="1" applyAlignment="1">
      <alignment horizontal="center" wrapText="1"/>
    </xf>
    <xf numFmtId="0" fontId="38" fillId="12" borderId="58" xfId="0" applyFont="1" applyFill="1" applyBorder="1" applyAlignment="1" applyProtection="1">
      <alignment horizontal="center" vertical="center"/>
      <protection locked="0"/>
    </xf>
    <xf numFmtId="0" fontId="38" fillId="12" borderId="37" xfId="0" applyFont="1" applyFill="1" applyBorder="1" applyAlignment="1" applyProtection="1">
      <alignment horizontal="center" vertical="center"/>
      <protection locked="0"/>
    </xf>
    <xf numFmtId="0" fontId="50" fillId="12" borderId="85" xfId="0" applyFont="1" applyFill="1" applyBorder="1" applyAlignment="1">
      <alignment horizontal="center" vertical="center"/>
    </xf>
    <xf numFmtId="164" fontId="50" fillId="12" borderId="90" xfId="0" applyNumberFormat="1" applyFont="1" applyFill="1" applyBorder="1" applyAlignment="1">
      <alignment horizontal="center" vertical="center"/>
    </xf>
    <xf numFmtId="14" fontId="50" fillId="12" borderId="94" xfId="0" applyNumberFormat="1" applyFont="1" applyFill="1" applyBorder="1" applyAlignment="1">
      <alignment horizontal="center" vertical="center"/>
    </xf>
    <xf numFmtId="0" fontId="25" fillId="14" borderId="109" xfId="0" applyFont="1" applyFill="1" applyBorder="1" applyAlignment="1">
      <alignment horizontal="center" vertical="center" wrapText="1"/>
    </xf>
    <xf numFmtId="0" fontId="23" fillId="12" borderId="0" xfId="0" applyFont="1" applyFill="1" applyBorder="1" applyAlignment="1">
      <alignment horizontal="center" vertical="center" wrapText="1"/>
    </xf>
    <xf numFmtId="0" fontId="58" fillId="15" borderId="118" xfId="0" applyFont="1" applyFill="1" applyBorder="1" applyAlignment="1">
      <alignment horizontal="center" vertical="center" wrapText="1"/>
    </xf>
    <xf numFmtId="0" fontId="58" fillId="0" borderId="119" xfId="0" applyFont="1" applyBorder="1" applyAlignment="1">
      <alignment horizontal="center" vertical="center" wrapText="1"/>
    </xf>
    <xf numFmtId="0" fontId="0" fillId="12" borderId="0" xfId="0" applyFill="1" applyAlignment="1">
      <alignment horizontal="left"/>
    </xf>
    <xf numFmtId="0" fontId="49" fillId="15" borderId="130" xfId="0" applyFont="1" applyFill="1" applyBorder="1" applyAlignment="1">
      <alignment horizontal="center" vertical="center" wrapText="1"/>
    </xf>
    <xf numFmtId="0" fontId="49" fillId="15" borderId="131" xfId="0" applyFont="1" applyFill="1" applyBorder="1" applyAlignment="1">
      <alignment horizontal="center" vertical="center" wrapText="1"/>
    </xf>
    <xf numFmtId="0" fontId="36" fillId="12" borderId="56" xfId="1" applyFont="1" applyFill="1" applyBorder="1" applyAlignment="1" applyProtection="1">
      <alignment horizontal="center" vertical="center" wrapText="1"/>
      <protection locked="0"/>
    </xf>
    <xf numFmtId="0" fontId="21" fillId="12" borderId="56" xfId="0" applyFont="1" applyFill="1" applyBorder="1" applyAlignment="1">
      <alignment horizontal="center" vertical="center"/>
    </xf>
    <xf numFmtId="0" fontId="61" fillId="12" borderId="21" xfId="0" applyFont="1" applyFill="1" applyBorder="1" applyAlignment="1">
      <alignment horizontal="center"/>
    </xf>
    <xf numFmtId="0" fontId="61" fillId="12" borderId="0" xfId="0" applyFont="1" applyFill="1" applyAlignment="1">
      <alignment horizontal="center"/>
    </xf>
    <xf numFmtId="0" fontId="61" fillId="12" borderId="5" xfId="0" applyFont="1" applyFill="1" applyBorder="1" applyAlignment="1">
      <alignment horizontal="center"/>
    </xf>
    <xf numFmtId="0" fontId="68" fillId="12" borderId="36" xfId="0" applyFont="1" applyFill="1" applyBorder="1" applyAlignment="1">
      <alignment vertical="center" wrapText="1"/>
    </xf>
    <xf numFmtId="0" fontId="60" fillId="12" borderId="37" xfId="0" applyFont="1" applyFill="1" applyBorder="1" applyAlignment="1">
      <alignment horizontal="left" vertical="center" wrapText="1"/>
    </xf>
    <xf numFmtId="0" fontId="68" fillId="12" borderId="37" xfId="0" applyFont="1" applyFill="1" applyBorder="1" applyAlignment="1">
      <alignment horizontal="justify" vertical="center" wrapText="1"/>
    </xf>
    <xf numFmtId="0" fontId="68" fillId="12" borderId="117" xfId="0" applyFont="1" applyFill="1" applyBorder="1" applyAlignment="1">
      <alignment vertical="center" wrapText="1"/>
    </xf>
    <xf numFmtId="0" fontId="60" fillId="12" borderId="56" xfId="0" applyFont="1" applyFill="1" applyBorder="1" applyAlignment="1">
      <alignment horizontal="left" vertical="center" wrapText="1"/>
    </xf>
    <xf numFmtId="0" fontId="68" fillId="12" borderId="56" xfId="0" applyFont="1" applyFill="1" applyBorder="1" applyAlignment="1">
      <alignment horizontal="justify" vertical="center" wrapText="1"/>
    </xf>
    <xf numFmtId="0" fontId="68" fillId="12" borderId="56" xfId="0" applyFont="1" applyFill="1" applyBorder="1" applyAlignment="1">
      <alignment horizontal="center" vertical="center" wrapText="1"/>
    </xf>
    <xf numFmtId="0" fontId="66" fillId="3" borderId="56" xfId="0" applyFont="1" applyFill="1" applyBorder="1" applyAlignment="1">
      <alignment vertical="center" wrapText="1"/>
    </xf>
    <xf numFmtId="0" fontId="68" fillId="13" borderId="56" xfId="0" applyFont="1" applyFill="1" applyBorder="1" applyAlignment="1">
      <alignment horizontal="center" vertical="center" wrapText="1"/>
    </xf>
    <xf numFmtId="0" fontId="68" fillId="12" borderId="37" xfId="0" applyFont="1" applyFill="1" applyBorder="1" applyAlignment="1">
      <alignment horizontal="center" vertical="center" wrapText="1"/>
    </xf>
    <xf numFmtId="0" fontId="60" fillId="0" borderId="62" xfId="0" applyFont="1" applyBorder="1" applyAlignment="1">
      <alignment vertical="center" wrapText="1"/>
    </xf>
    <xf numFmtId="0" fontId="68" fillId="0" borderId="62" xfId="0" applyFont="1" applyBorder="1" applyAlignment="1">
      <alignment vertical="center" wrapText="1"/>
    </xf>
    <xf numFmtId="0" fontId="68" fillId="12" borderId="38" xfId="0" applyFont="1" applyFill="1" applyBorder="1" applyAlignment="1">
      <alignment vertical="center" wrapText="1"/>
    </xf>
    <xf numFmtId="0" fontId="60" fillId="12" borderId="58" xfId="0" applyFont="1" applyFill="1" applyBorder="1" applyAlignment="1">
      <alignment horizontal="left" vertical="center" wrapText="1"/>
    </xf>
    <xf numFmtId="0" fontId="66" fillId="17" borderId="58" xfId="0" applyFont="1" applyFill="1" applyBorder="1" applyAlignment="1">
      <alignment horizontal="center" vertical="center" wrapText="1"/>
    </xf>
    <xf numFmtId="0" fontId="68" fillId="12" borderId="58" xfId="0" applyFont="1" applyFill="1" applyBorder="1" applyAlignment="1">
      <alignment horizontal="justify" vertical="center" wrapText="1"/>
    </xf>
    <xf numFmtId="0" fontId="68" fillId="12" borderId="58" xfId="0" applyFont="1" applyFill="1" applyBorder="1" applyAlignment="1">
      <alignment horizontal="center" vertical="center" wrapText="1"/>
    </xf>
    <xf numFmtId="0" fontId="66" fillId="3" borderId="58" xfId="0" applyFont="1" applyFill="1" applyBorder="1" applyAlignment="1">
      <alignment vertical="center" wrapText="1"/>
    </xf>
    <xf numFmtId="0" fontId="68" fillId="13" borderId="58" xfId="0" applyFont="1" applyFill="1" applyBorder="1" applyAlignment="1">
      <alignment horizontal="center" vertical="center" wrapText="1"/>
    </xf>
    <xf numFmtId="0" fontId="68" fillId="0" borderId="34" xfId="0" applyFont="1" applyBorder="1" applyAlignment="1">
      <alignment vertical="center" wrapText="1"/>
    </xf>
    <xf numFmtId="0" fontId="68" fillId="12" borderId="41" xfId="0" applyFont="1" applyFill="1" applyBorder="1" applyAlignment="1">
      <alignment vertical="center" wrapText="1"/>
    </xf>
    <xf numFmtId="0" fontId="60" fillId="12" borderId="15" xfId="0" applyFont="1" applyFill="1" applyBorder="1" applyAlignment="1">
      <alignment horizontal="left" vertical="center" wrapText="1"/>
    </xf>
    <xf numFmtId="0" fontId="68" fillId="12" borderId="15" xfId="0" applyFont="1" applyFill="1" applyBorder="1" applyAlignment="1">
      <alignment horizontal="justify" vertical="center" wrapText="1"/>
    </xf>
    <xf numFmtId="0" fontId="68" fillId="12" borderId="15" xfId="0" applyFont="1" applyFill="1" applyBorder="1" applyAlignment="1">
      <alignment horizontal="center" vertical="center" wrapText="1"/>
    </xf>
    <xf numFmtId="0" fontId="66" fillId="3" borderId="15" xfId="0" applyFont="1" applyFill="1" applyBorder="1" applyAlignment="1">
      <alignment vertical="center" wrapText="1"/>
    </xf>
    <xf numFmtId="0" fontId="68" fillId="13" borderId="15" xfId="0" applyFont="1" applyFill="1" applyBorder="1" applyAlignment="1">
      <alignment horizontal="center" vertical="center" wrapText="1"/>
    </xf>
    <xf numFmtId="0" fontId="68" fillId="12" borderId="51" xfId="0" applyFont="1" applyFill="1" applyBorder="1" applyAlignment="1">
      <alignment horizontal="justify" vertical="center" wrapText="1"/>
    </xf>
    <xf numFmtId="0" fontId="61" fillId="16" borderId="138" xfId="0" applyFont="1" applyFill="1" applyBorder="1" applyAlignment="1">
      <alignment horizontal="center" vertical="center" wrapText="1"/>
    </xf>
    <xf numFmtId="0" fontId="61" fillId="16" borderId="139" xfId="0" applyFont="1" applyFill="1" applyBorder="1" applyAlignment="1">
      <alignment horizontal="center" vertical="center" wrapText="1"/>
    </xf>
    <xf numFmtId="0" fontId="66" fillId="17" borderId="139" xfId="0" applyFont="1" applyFill="1" applyBorder="1" applyAlignment="1">
      <alignment horizontal="center" vertical="center" wrapText="1"/>
    </xf>
    <xf numFmtId="0" fontId="68" fillId="12" borderId="139" xfId="0" applyFont="1" applyFill="1" applyBorder="1" applyAlignment="1">
      <alignment horizontal="center" vertical="center" wrapText="1"/>
    </xf>
    <xf numFmtId="0" fontId="66" fillId="17" borderId="140" xfId="0" applyFont="1" applyFill="1" applyBorder="1" applyAlignment="1">
      <alignment horizontal="center" vertical="center" wrapText="1"/>
    </xf>
    <xf numFmtId="0" fontId="60" fillId="0" borderId="32" xfId="0" applyFont="1" applyBorder="1"/>
    <xf numFmtId="0" fontId="60" fillId="12" borderId="34" xfId="0" applyFont="1" applyFill="1" applyBorder="1" applyAlignment="1">
      <alignment horizontal="center" vertical="center" wrapText="1"/>
    </xf>
    <xf numFmtId="0" fontId="61" fillId="16" borderId="40" xfId="0" applyFont="1" applyFill="1" applyBorder="1" applyAlignment="1">
      <alignment horizontal="center" vertical="center" wrapText="1"/>
    </xf>
    <xf numFmtId="0" fontId="61" fillId="16" borderId="53" xfId="0" applyFont="1" applyFill="1" applyBorder="1" applyAlignment="1">
      <alignment horizontal="center" vertical="center" wrapText="1"/>
    </xf>
    <xf numFmtId="0" fontId="66" fillId="17" borderId="54" xfId="0" applyFont="1" applyFill="1" applyBorder="1" applyAlignment="1">
      <alignment horizontal="center" vertical="center" wrapText="1"/>
    </xf>
    <xf numFmtId="0" fontId="66" fillId="3" borderId="37" xfId="0" applyFont="1" applyFill="1" applyBorder="1" applyAlignment="1">
      <alignment vertical="center" wrapText="1"/>
    </xf>
    <xf numFmtId="0" fontId="68" fillId="13" borderId="37" xfId="0" applyFont="1" applyFill="1" applyBorder="1" applyAlignment="1">
      <alignment horizontal="center" vertical="center" wrapText="1"/>
    </xf>
    <xf numFmtId="0" fontId="68" fillId="12" borderId="32" xfId="0" applyFont="1" applyFill="1" applyBorder="1" applyAlignment="1">
      <alignment horizontal="justify" vertical="center" wrapText="1"/>
    </xf>
    <xf numFmtId="0" fontId="0" fillId="12" borderId="0" xfId="0" applyFill="1" applyAlignment="1">
      <alignment horizontal="center" vertical="center" wrapText="1"/>
    </xf>
    <xf numFmtId="0" fontId="49" fillId="15" borderId="64" xfId="0" applyFont="1" applyFill="1" applyBorder="1" applyAlignment="1">
      <alignment horizontal="center" vertical="center" wrapText="1"/>
    </xf>
    <xf numFmtId="0" fontId="66" fillId="17" borderId="37" xfId="0" applyFont="1" applyFill="1" applyBorder="1" applyAlignment="1">
      <alignment horizontal="center" vertical="center" wrapText="1"/>
    </xf>
    <xf numFmtId="0" fontId="66" fillId="17" borderId="53" xfId="0" applyFont="1" applyFill="1" applyBorder="1" applyAlignment="1">
      <alignment horizontal="center" vertical="center" wrapText="1"/>
    </xf>
    <xf numFmtId="0" fontId="66" fillId="17" borderId="15" xfId="0" applyFont="1" applyFill="1" applyBorder="1" applyAlignment="1">
      <alignment horizontal="center" vertical="center" wrapText="1"/>
    </xf>
    <xf numFmtId="0" fontId="66" fillId="17" borderId="56" xfId="0" applyFont="1" applyFill="1" applyBorder="1" applyAlignment="1">
      <alignment horizontal="center" vertical="center" wrapText="1"/>
    </xf>
    <xf numFmtId="0" fontId="30" fillId="12" borderId="0" xfId="0" applyFont="1" applyFill="1" applyAlignment="1">
      <alignment vertical="center"/>
    </xf>
    <xf numFmtId="0" fontId="30" fillId="12" borderId="0" xfId="0" applyFont="1" applyFill="1" applyAlignment="1">
      <alignment horizontal="left" vertical="top"/>
    </xf>
    <xf numFmtId="0" fontId="30" fillId="12" borderId="0" xfId="0" applyFont="1" applyFill="1" applyAlignment="1">
      <alignment horizontal="right"/>
    </xf>
    <xf numFmtId="0" fontId="25" fillId="12" borderId="0" xfId="0" applyFont="1" applyFill="1" applyAlignment="1">
      <alignment vertical="center" wrapText="1"/>
    </xf>
    <xf numFmtId="0" fontId="25" fillId="12" borderId="0" xfId="0" applyFont="1" applyFill="1" applyAlignment="1">
      <alignment vertical="justify" wrapText="1"/>
    </xf>
    <xf numFmtId="0" fontId="25" fillId="12" borderId="18" xfId="0" applyFont="1" applyFill="1" applyBorder="1" applyAlignment="1">
      <alignment horizontal="left" vertical="center" wrapText="1"/>
    </xf>
    <xf numFmtId="0" fontId="25" fillId="12" borderId="19" xfId="0" applyFont="1" applyFill="1" applyBorder="1" applyAlignment="1">
      <alignment horizontal="left" vertical="center" wrapText="1"/>
    </xf>
    <xf numFmtId="0" fontId="25" fillId="12" borderId="20" xfId="0" applyFont="1" applyFill="1" applyBorder="1" applyAlignment="1">
      <alignment horizontal="left" vertical="center" wrapText="1"/>
    </xf>
    <xf numFmtId="0" fontId="30" fillId="12" borderId="0" xfId="0" applyFont="1" applyFill="1" applyAlignment="1">
      <alignment vertical="center" wrapText="1"/>
    </xf>
    <xf numFmtId="0" fontId="30" fillId="12" borderId="0" xfId="0" applyFont="1" applyFill="1" applyAlignment="1">
      <alignment horizontal="left" vertical="center" wrapText="1"/>
    </xf>
    <xf numFmtId="0" fontId="25" fillId="12" borderId="37" xfId="0" applyFont="1" applyFill="1" applyBorder="1" applyAlignment="1">
      <alignment horizontal="center" vertical="center" wrapText="1"/>
    </xf>
    <xf numFmtId="0" fontId="25" fillId="12" borderId="37" xfId="0" applyFont="1" applyFill="1" applyBorder="1" applyAlignment="1">
      <alignment horizontal="center" vertical="center"/>
    </xf>
    <xf numFmtId="0" fontId="30" fillId="0" borderId="37" xfId="0" applyFont="1" applyBorder="1" applyAlignment="1">
      <alignment vertical="center" wrapText="1"/>
    </xf>
    <xf numFmtId="0" fontId="38" fillId="12" borderId="37" xfId="0" applyFont="1" applyFill="1" applyBorder="1" applyAlignment="1" applyProtection="1">
      <alignment horizontal="center" vertical="center" wrapText="1"/>
      <protection locked="0"/>
    </xf>
    <xf numFmtId="1" fontId="39" fillId="12" borderId="37" xfId="0" applyNumberFormat="1" applyFont="1" applyFill="1" applyBorder="1" applyAlignment="1">
      <alignment horizontal="center" vertical="center" wrapText="1"/>
    </xf>
    <xf numFmtId="0" fontId="38" fillId="12" borderId="37" xfId="0" applyFont="1" applyFill="1" applyBorder="1"/>
    <xf numFmtId="0" fontId="30" fillId="0" borderId="56" xfId="0" applyFont="1" applyBorder="1" applyAlignment="1">
      <alignment horizontal="justify" vertical="center" wrapText="1"/>
    </xf>
    <xf numFmtId="0" fontId="38" fillId="12" borderId="56" xfId="0" applyFont="1" applyFill="1" applyBorder="1" applyAlignment="1" applyProtection="1">
      <alignment horizontal="center" vertical="center" wrapText="1"/>
      <protection locked="0"/>
    </xf>
    <xf numFmtId="1" fontId="39" fillId="12" borderId="56" xfId="0" applyNumberFormat="1" applyFont="1" applyFill="1" applyBorder="1" applyAlignment="1">
      <alignment horizontal="center" vertical="center" wrapText="1"/>
    </xf>
    <xf numFmtId="0" fontId="38" fillId="12" borderId="56" xfId="0" applyFont="1" applyFill="1" applyBorder="1"/>
    <xf numFmtId="0" fontId="38" fillId="12" borderId="58" xfId="0" applyFont="1" applyFill="1" applyBorder="1" applyAlignment="1" applyProtection="1">
      <alignment horizontal="center" vertical="center" wrapText="1"/>
      <protection locked="0"/>
    </xf>
    <xf numFmtId="14" fontId="38" fillId="0" borderId="58" xfId="0" applyNumberFormat="1" applyFont="1" applyBorder="1" applyAlignment="1" applyProtection="1">
      <alignment horizontal="center" vertical="center" wrapText="1"/>
      <protection locked="0"/>
    </xf>
    <xf numFmtId="0" fontId="25" fillId="12" borderId="15" xfId="0" applyFont="1" applyFill="1" applyBorder="1" applyAlignment="1">
      <alignment horizontal="center" vertical="center" wrapText="1"/>
    </xf>
    <xf numFmtId="0" fontId="25" fillId="12" borderId="15" xfId="0" applyFont="1" applyFill="1" applyBorder="1" applyAlignment="1">
      <alignment horizontal="center" vertical="center"/>
    </xf>
    <xf numFmtId="0" fontId="30" fillId="0" borderId="53" xfId="0" applyFont="1" applyBorder="1" applyAlignment="1">
      <alignment horizontal="justify" vertical="center" wrapText="1"/>
    </xf>
    <xf numFmtId="0" fontId="38" fillId="12" borderId="53" xfId="0" applyFont="1" applyFill="1" applyBorder="1" applyAlignment="1" applyProtection="1">
      <alignment horizontal="center" vertical="center"/>
      <protection locked="0"/>
    </xf>
    <xf numFmtId="0" fontId="39" fillId="12" borderId="58" xfId="0" applyFont="1" applyFill="1" applyBorder="1" applyAlignment="1">
      <alignment horizontal="center" vertical="center"/>
    </xf>
    <xf numFmtId="10" fontId="30" fillId="12" borderId="0" xfId="2" applyNumberFormat="1" applyFont="1" applyFill="1"/>
    <xf numFmtId="0" fontId="22" fillId="14" borderId="108" xfId="0" applyFont="1" applyFill="1" applyBorder="1" applyAlignment="1">
      <alignment horizontal="center" vertical="center" textRotation="90" wrapText="1"/>
    </xf>
    <xf numFmtId="0" fontId="25" fillId="12" borderId="36" xfId="0" applyFont="1" applyFill="1" applyBorder="1" applyAlignment="1">
      <alignment horizontal="center" vertical="center" wrapText="1"/>
    </xf>
    <xf numFmtId="0" fontId="56" fillId="12" borderId="37" xfId="0" applyFont="1" applyFill="1" applyBorder="1" applyAlignment="1">
      <alignment horizontal="center" vertical="center"/>
    </xf>
    <xf numFmtId="0" fontId="56" fillId="12" borderId="37" xfId="0" applyFont="1" applyFill="1" applyBorder="1" applyAlignment="1">
      <alignment vertical="center"/>
    </xf>
    <xf numFmtId="0" fontId="25" fillId="12" borderId="38" xfId="0" applyFont="1" applyFill="1" applyBorder="1" applyAlignment="1">
      <alignment horizontal="center" vertical="center" wrapText="1"/>
    </xf>
    <xf numFmtId="0" fontId="56" fillId="0" borderId="58" xfId="0" applyFont="1" applyBorder="1" applyAlignment="1">
      <alignment horizontal="center" vertical="center"/>
    </xf>
    <xf numFmtId="0" fontId="56" fillId="0" borderId="58" xfId="0" applyFont="1" applyBorder="1" applyAlignment="1">
      <alignment vertical="center"/>
    </xf>
    <xf numFmtId="0" fontId="30" fillId="12" borderId="0" xfId="0" applyFont="1" applyFill="1" applyAlignment="1">
      <alignment horizontal="left" vertical="center"/>
    </xf>
    <xf numFmtId="0" fontId="25" fillId="12" borderId="0" xfId="0" applyFont="1" applyFill="1" applyAlignment="1">
      <alignment horizontal="center" vertical="top" wrapText="1"/>
    </xf>
    <xf numFmtId="0" fontId="25" fillId="12" borderId="0" xfId="0" applyFont="1" applyFill="1" applyAlignment="1">
      <alignment vertical="top" wrapText="1"/>
    </xf>
    <xf numFmtId="0" fontId="50" fillId="12" borderId="0" xfId="0" quotePrefix="1" applyFont="1" applyFill="1" applyAlignment="1">
      <alignment vertical="center"/>
    </xf>
    <xf numFmtId="0" fontId="50" fillId="0" borderId="0" xfId="0" applyFont="1" applyAlignment="1">
      <alignment vertical="center"/>
    </xf>
    <xf numFmtId="0" fontId="50" fillId="0" borderId="67" xfId="0" applyFont="1" applyBorder="1" applyAlignment="1">
      <alignment horizontal="left" vertical="center" wrapText="1"/>
    </xf>
    <xf numFmtId="0" fontId="46" fillId="12" borderId="0" xfId="0" applyFont="1" applyFill="1" applyAlignment="1">
      <alignment horizontal="center" vertical="center" wrapText="1"/>
    </xf>
    <xf numFmtId="0" fontId="47" fillId="12" borderId="0" xfId="0" applyFont="1" applyFill="1" applyAlignment="1">
      <alignment horizontal="left" vertical="center" wrapText="1"/>
    </xf>
    <xf numFmtId="0" fontId="59" fillId="12" borderId="0" xfId="0" applyFont="1" applyFill="1" applyAlignment="1">
      <alignment horizontal="center" vertical="center" wrapText="1"/>
    </xf>
    <xf numFmtId="0" fontId="49" fillId="0" borderId="106" xfId="0" applyFont="1" applyBorder="1" applyAlignment="1">
      <alignment horizontal="center" vertical="center" wrapText="1"/>
    </xf>
    <xf numFmtId="0" fontId="19" fillId="0" borderId="0" xfId="0" applyFont="1" applyAlignment="1">
      <alignment horizontal="left" vertical="center" wrapText="1"/>
    </xf>
    <xf numFmtId="0" fontId="47" fillId="12" borderId="0" xfId="0" applyFont="1" applyFill="1" applyAlignment="1">
      <alignment horizontal="left" vertical="center"/>
    </xf>
    <xf numFmtId="0" fontId="47" fillId="12" borderId="0" xfId="0" applyFont="1" applyFill="1" applyAlignment="1">
      <alignment vertical="center"/>
    </xf>
    <xf numFmtId="0" fontId="46" fillId="12" borderId="0" xfId="0" applyFont="1" applyFill="1" applyAlignment="1">
      <alignment vertical="center" wrapText="1"/>
    </xf>
    <xf numFmtId="0" fontId="24" fillId="12" borderId="0" xfId="0" applyFont="1" applyFill="1" applyAlignment="1">
      <alignment horizontal="center" vertical="center" wrapText="1"/>
    </xf>
    <xf numFmtId="0" fontId="7" fillId="12" borderId="0" xfId="0" applyFont="1" applyFill="1" applyAlignment="1">
      <alignment horizontal="left" vertical="center" wrapText="1"/>
    </xf>
    <xf numFmtId="0" fontId="0" fillId="12" borderId="0" xfId="0" applyFill="1" applyAlignment="1">
      <alignment horizontal="center" wrapText="1"/>
    </xf>
    <xf numFmtId="0" fontId="49" fillId="15" borderId="127" xfId="0" applyFont="1" applyFill="1" applyBorder="1" applyAlignment="1">
      <alignment horizontal="center" vertical="center" wrapText="1"/>
    </xf>
    <xf numFmtId="0" fontId="39" fillId="12" borderId="37" xfId="0" applyFont="1" applyFill="1" applyBorder="1" applyAlignment="1">
      <alignment horizontal="center" vertical="center"/>
    </xf>
    <xf numFmtId="0" fontId="39" fillId="12" borderId="56" xfId="0" applyFont="1" applyFill="1" applyBorder="1" applyAlignment="1">
      <alignment horizontal="center" vertical="center"/>
    </xf>
    <xf numFmtId="0" fontId="39" fillId="12" borderId="56" xfId="0" applyFont="1" applyFill="1" applyBorder="1" applyAlignment="1">
      <alignment horizontal="center" vertical="center" wrapText="1"/>
    </xf>
    <xf numFmtId="0" fontId="39" fillId="0" borderId="53" xfId="0" applyFont="1" applyBorder="1" applyAlignment="1">
      <alignment horizontal="center" vertical="center" wrapText="1"/>
    </xf>
    <xf numFmtId="0" fontId="39" fillId="0" borderId="15" xfId="0" applyFont="1" applyBorder="1" applyAlignment="1">
      <alignment horizontal="center" vertical="center" wrapText="1"/>
    </xf>
    <xf numFmtId="0" fontId="39" fillId="12" borderId="53" xfId="0" applyFont="1" applyFill="1" applyBorder="1" applyAlignment="1">
      <alignment horizontal="center" vertical="center"/>
    </xf>
    <xf numFmtId="0" fontId="39" fillId="12" borderId="15" xfId="0" applyFont="1" applyFill="1" applyBorder="1" applyAlignment="1">
      <alignment horizontal="center" vertical="center"/>
    </xf>
    <xf numFmtId="0" fontId="38" fillId="0" borderId="58" xfId="0" applyFont="1" applyBorder="1" applyAlignment="1" applyProtection="1">
      <alignment horizontal="center" vertical="center" wrapText="1"/>
      <protection locked="0"/>
    </xf>
    <xf numFmtId="0" fontId="38" fillId="0" borderId="37" xfId="0" applyFont="1" applyBorder="1" applyAlignment="1" applyProtection="1">
      <alignment horizontal="center" vertical="center" wrapText="1"/>
      <protection locked="0"/>
    </xf>
    <xf numFmtId="0" fontId="38" fillId="0" borderId="56" xfId="0" applyFont="1" applyBorder="1" applyAlignment="1" applyProtection="1">
      <alignment horizontal="center" vertical="center" wrapText="1"/>
      <protection locked="0"/>
    </xf>
    <xf numFmtId="14" fontId="38" fillId="0" borderId="37" xfId="0" applyNumberFormat="1" applyFont="1" applyBorder="1" applyAlignment="1" applyProtection="1">
      <alignment horizontal="center" vertical="center" wrapText="1"/>
      <protection locked="0"/>
    </xf>
    <xf numFmtId="14" fontId="38" fillId="0" borderId="56" xfId="0" applyNumberFormat="1" applyFont="1" applyBorder="1" applyAlignment="1" applyProtection="1">
      <alignment horizontal="center" vertical="center" wrapText="1"/>
      <protection locked="0"/>
    </xf>
    <xf numFmtId="0" fontId="39" fillId="0" borderId="56" xfId="0" applyFont="1" applyBorder="1" applyAlignment="1">
      <alignment horizontal="center" vertical="center"/>
    </xf>
    <xf numFmtId="0" fontId="39" fillId="0" borderId="56" xfId="0" applyFont="1" applyBorder="1" applyAlignment="1">
      <alignment horizontal="center" vertical="center" wrapText="1"/>
    </xf>
    <xf numFmtId="0" fontId="25" fillId="12" borderId="53" xfId="0" applyFont="1" applyFill="1" applyBorder="1" applyAlignment="1">
      <alignment horizontal="center" vertical="center" wrapText="1"/>
    </xf>
    <xf numFmtId="14" fontId="38" fillId="0" borderId="53" xfId="0" applyNumberFormat="1" applyFont="1" applyBorder="1" applyAlignment="1" applyProtection="1">
      <alignment horizontal="center" vertical="center" wrapText="1"/>
      <protection locked="0"/>
    </xf>
    <xf numFmtId="0" fontId="38" fillId="0" borderId="53" xfId="0" applyFont="1" applyBorder="1" applyAlignment="1" applyProtection="1">
      <alignment horizontal="center" vertical="center" wrapText="1"/>
      <protection locked="0"/>
    </xf>
    <xf numFmtId="0" fontId="39" fillId="12" borderId="53" xfId="0" applyFont="1" applyFill="1" applyBorder="1" applyAlignment="1">
      <alignment horizontal="center" vertical="center" wrapText="1"/>
    </xf>
    <xf numFmtId="0" fontId="39" fillId="12" borderId="15" xfId="0" applyFont="1" applyFill="1" applyBorder="1" applyAlignment="1">
      <alignment horizontal="center" vertical="center" wrapText="1"/>
    </xf>
    <xf numFmtId="0" fontId="70" fillId="0" borderId="123" xfId="0" applyFont="1" applyBorder="1" applyAlignment="1">
      <alignment horizontal="justify" vertical="center" wrapText="1"/>
    </xf>
    <xf numFmtId="0" fontId="70" fillId="0" borderId="26" xfId="0" applyFont="1" applyBorder="1" applyAlignment="1">
      <alignment horizontal="justify" vertical="center" wrapText="1"/>
    </xf>
    <xf numFmtId="0" fontId="70" fillId="0" borderId="27" xfId="0" applyFont="1" applyBorder="1" applyAlignment="1">
      <alignment horizontal="justify" vertical="center" wrapText="1"/>
    </xf>
    <xf numFmtId="0" fontId="70" fillId="0" borderId="123" xfId="0" applyFont="1" applyBorder="1" applyAlignment="1">
      <alignment horizontal="left" vertical="center" wrapText="1"/>
    </xf>
    <xf numFmtId="0" fontId="70" fillId="0" borderId="122" xfId="0" applyFont="1" applyBorder="1" applyAlignment="1">
      <alignment horizontal="justify" vertical="center" wrapText="1"/>
    </xf>
    <xf numFmtId="0" fontId="70" fillId="0" borderId="123" xfId="0" applyFont="1" applyBorder="1" applyAlignment="1">
      <alignment vertical="center" wrapText="1"/>
    </xf>
    <xf numFmtId="0" fontId="46" fillId="0" borderId="56" xfId="0" applyFont="1" applyBorder="1" applyAlignment="1">
      <alignment horizontal="center" vertical="center" wrapText="1"/>
    </xf>
    <xf numFmtId="0" fontId="51" fillId="12" borderId="0" xfId="0" applyFont="1" applyFill="1" applyAlignment="1">
      <alignment vertical="center"/>
    </xf>
    <xf numFmtId="0" fontId="49" fillId="14" borderId="80" xfId="0" applyFont="1" applyFill="1" applyBorder="1" applyAlignment="1">
      <alignment horizontal="center" vertical="center"/>
    </xf>
    <xf numFmtId="0" fontId="49" fillId="14" borderId="66" xfId="0" applyFont="1" applyFill="1" applyBorder="1" applyAlignment="1">
      <alignment horizontal="center" vertical="center"/>
    </xf>
    <xf numFmtId="0" fontId="49" fillId="14" borderId="151" xfId="0" applyFont="1" applyFill="1" applyBorder="1" applyAlignment="1">
      <alignment horizontal="center" vertical="center"/>
    </xf>
    <xf numFmtId="0" fontId="51" fillId="0" borderId="37" xfId="0" applyFont="1" applyFill="1" applyBorder="1" applyAlignment="1">
      <alignment horizontal="center" vertical="center" wrapText="1"/>
    </xf>
    <xf numFmtId="14" fontId="51" fillId="0" borderId="32" xfId="0" applyNumberFormat="1" applyFont="1" applyFill="1" applyBorder="1" applyAlignment="1">
      <alignment horizontal="center" vertical="center"/>
    </xf>
    <xf numFmtId="0" fontId="51" fillId="0" borderId="56" xfId="0" applyFont="1" applyFill="1" applyBorder="1" applyAlignment="1">
      <alignment horizontal="center" vertical="center" wrapText="1"/>
    </xf>
    <xf numFmtId="0" fontId="51" fillId="0" borderId="56" xfId="0" applyFont="1" applyFill="1" applyBorder="1" applyAlignment="1">
      <alignment vertical="center"/>
    </xf>
    <xf numFmtId="14" fontId="51" fillId="0" borderId="62" xfId="0" applyNumberFormat="1" applyFont="1" applyFill="1" applyBorder="1" applyAlignment="1">
      <alignment vertical="center"/>
    </xf>
    <xf numFmtId="0" fontId="51" fillId="0" borderId="58" xfId="0" applyFont="1" applyFill="1" applyBorder="1" applyAlignment="1">
      <alignment horizontal="center" vertical="center" wrapText="1"/>
    </xf>
    <xf numFmtId="0" fontId="51" fillId="0" borderId="58" xfId="0" applyFont="1" applyFill="1" applyBorder="1" applyAlignment="1">
      <alignment vertical="center"/>
    </xf>
    <xf numFmtId="0" fontId="51" fillId="0" borderId="34" xfId="0" applyFont="1" applyFill="1" applyBorder="1" applyAlignment="1">
      <alignment vertical="center"/>
    </xf>
    <xf numFmtId="0" fontId="52" fillId="14" borderId="109" xfId="0" applyFont="1" applyFill="1" applyBorder="1" applyAlignment="1">
      <alignment vertical="center"/>
    </xf>
    <xf numFmtId="14" fontId="48" fillId="12" borderId="56" xfId="0" applyNumberFormat="1" applyFont="1" applyFill="1" applyBorder="1" applyAlignment="1">
      <alignment vertical="center"/>
    </xf>
    <xf numFmtId="0" fontId="24" fillId="12" borderId="15" xfId="0" applyFont="1" applyFill="1" applyBorder="1" applyAlignment="1">
      <alignment horizontal="center" wrapText="1"/>
    </xf>
    <xf numFmtId="0" fontId="36" fillId="12" borderId="15" xfId="1" applyFont="1" applyFill="1" applyBorder="1" applyAlignment="1" applyProtection="1">
      <alignment horizontal="center" vertical="center" wrapText="1"/>
      <protection locked="0"/>
    </xf>
    <xf numFmtId="0" fontId="21" fillId="12" borderId="15" xfId="0" applyFont="1" applyFill="1" applyBorder="1" applyAlignment="1">
      <alignment horizontal="center" vertical="center"/>
    </xf>
    <xf numFmtId="0" fontId="23" fillId="12" borderId="15" xfId="0" applyFont="1" applyFill="1" applyBorder="1" applyAlignment="1">
      <alignment horizontal="center"/>
    </xf>
    <xf numFmtId="0" fontId="24" fillId="12" borderId="142" xfId="0" applyFont="1" applyFill="1" applyBorder="1" applyAlignment="1">
      <alignment horizontal="center" wrapText="1"/>
    </xf>
    <xf numFmtId="0" fontId="24" fillId="12" borderId="35" xfId="0" applyFont="1" applyFill="1" applyBorder="1" applyAlignment="1">
      <alignment horizontal="center" wrapText="1"/>
    </xf>
    <xf numFmtId="0" fontId="24" fillId="12" borderId="58" xfId="0" applyFont="1" applyFill="1" applyBorder="1" applyAlignment="1">
      <alignment horizontal="center" wrapText="1"/>
    </xf>
    <xf numFmtId="0" fontId="36" fillId="12" borderId="58" xfId="1" applyFont="1" applyFill="1" applyBorder="1" applyAlignment="1" applyProtection="1">
      <alignment horizontal="center" vertical="center" wrapText="1"/>
      <protection locked="0"/>
    </xf>
    <xf numFmtId="0" fontId="21" fillId="12" borderId="58" xfId="0" applyFont="1" applyFill="1" applyBorder="1" applyAlignment="1">
      <alignment horizontal="center"/>
    </xf>
    <xf numFmtId="0" fontId="23" fillId="12" borderId="58" xfId="0" applyFont="1" applyFill="1" applyBorder="1" applyAlignment="1">
      <alignment horizontal="center"/>
    </xf>
    <xf numFmtId="0" fontId="46" fillId="0" borderId="56" xfId="0" applyFont="1" applyBorder="1" applyAlignment="1">
      <alignment horizontal="justify" vertical="center" wrapText="1"/>
    </xf>
    <xf numFmtId="0" fontId="47" fillId="0" borderId="56" xfId="0" applyFont="1" applyBorder="1" applyAlignment="1">
      <alignment horizontal="left" vertical="center" wrapText="1"/>
    </xf>
    <xf numFmtId="0" fontId="46" fillId="12" borderId="36" xfId="0" applyFont="1" applyFill="1" applyBorder="1" applyAlignment="1">
      <alignment horizontal="center" vertical="center" wrapText="1"/>
    </xf>
    <xf numFmtId="0" fontId="46" fillId="0" borderId="37" xfId="0" applyFont="1" applyBorder="1" applyAlignment="1">
      <alignment horizontal="center" vertical="center" wrapText="1"/>
    </xf>
    <xf numFmtId="0" fontId="46" fillId="0" borderId="37" xfId="0" applyFont="1" applyBorder="1" applyAlignment="1">
      <alignment horizontal="justify" vertical="center" wrapText="1"/>
    </xf>
    <xf numFmtId="0" fontId="47" fillId="0" borderId="37" xfId="0" applyFont="1" applyBorder="1" applyAlignment="1">
      <alignment horizontal="left" vertical="center" wrapText="1"/>
    </xf>
    <xf numFmtId="0" fontId="71" fillId="0" borderId="32" xfId="0" applyFont="1" applyBorder="1" applyAlignment="1">
      <alignment horizontal="center" vertical="center" wrapText="1"/>
    </xf>
    <xf numFmtId="0" fontId="46" fillId="12" borderId="117" xfId="0" applyFont="1" applyFill="1" applyBorder="1" applyAlignment="1">
      <alignment horizontal="center" vertical="center" wrapText="1"/>
    </xf>
    <xf numFmtId="0" fontId="71" fillId="0" borderId="62" xfId="0" applyFont="1" applyBorder="1" applyAlignment="1">
      <alignment horizontal="center" vertical="center" wrapText="1"/>
    </xf>
    <xf numFmtId="0" fontId="46" fillId="12" borderId="38" xfId="0" applyFont="1" applyFill="1" applyBorder="1" applyAlignment="1">
      <alignment horizontal="center" vertical="center" wrapText="1"/>
    </xf>
    <xf numFmtId="0" fontId="46" fillId="0" borderId="58" xfId="0" applyFont="1" applyBorder="1" applyAlignment="1">
      <alignment horizontal="center" vertical="center" wrapText="1"/>
    </xf>
    <xf numFmtId="0" fontId="46" fillId="0" borderId="58" xfId="0" applyFont="1" applyBorder="1" applyAlignment="1">
      <alignment horizontal="justify" vertical="center" wrapText="1"/>
    </xf>
    <xf numFmtId="0" fontId="47" fillId="0" borderId="58" xfId="0" applyFont="1" applyBorder="1" applyAlignment="1">
      <alignment horizontal="left" vertical="center" wrapText="1"/>
    </xf>
    <xf numFmtId="0" fontId="71" fillId="0" borderId="34" xfId="0" applyFont="1" applyBorder="1" applyAlignment="1">
      <alignment horizontal="center" vertical="center" wrapText="1"/>
    </xf>
    <xf numFmtId="0" fontId="47" fillId="0" borderId="46" xfId="0" applyFont="1" applyFill="1" applyBorder="1" applyAlignment="1">
      <alignment horizontal="center" vertical="center"/>
    </xf>
    <xf numFmtId="0" fontId="29" fillId="0" borderId="0" xfId="0" applyFont="1" applyFill="1"/>
    <xf numFmtId="0" fontId="47" fillId="0" borderId="116" xfId="0" applyFont="1" applyFill="1" applyBorder="1" applyAlignment="1">
      <alignment horizontal="center" vertical="center"/>
    </xf>
    <xf numFmtId="14" fontId="47" fillId="0" borderId="106" xfId="0" applyNumberFormat="1" applyFont="1" applyFill="1" applyBorder="1" applyAlignment="1">
      <alignment horizontal="center" vertical="center"/>
    </xf>
    <xf numFmtId="0" fontId="47" fillId="0" borderId="106" xfId="0" applyFont="1" applyFill="1" applyBorder="1" applyAlignment="1">
      <alignment horizontal="center" vertical="center"/>
    </xf>
    <xf numFmtId="0" fontId="47" fillId="0" borderId="107" xfId="0" applyFont="1" applyFill="1" applyBorder="1" applyAlignment="1">
      <alignment horizontal="center" vertical="center"/>
    </xf>
    <xf numFmtId="0" fontId="47" fillId="0" borderId="12" xfId="0" applyFont="1" applyFill="1" applyBorder="1" applyAlignment="1">
      <alignment horizontal="center" vertical="center"/>
    </xf>
    <xf numFmtId="0" fontId="47" fillId="0" borderId="105" xfId="0" applyFont="1" applyFill="1" applyBorder="1" applyAlignment="1">
      <alignment horizontal="center" vertical="center"/>
    </xf>
    <xf numFmtId="14" fontId="47" fillId="0" borderId="107" xfId="0" applyNumberFormat="1" applyFont="1" applyFill="1" applyBorder="1" applyAlignment="1">
      <alignment horizontal="center" vertical="center"/>
    </xf>
    <xf numFmtId="0" fontId="30" fillId="0" borderId="0" xfId="0" applyFont="1" applyFill="1"/>
    <xf numFmtId="0" fontId="30" fillId="0" borderId="0" xfId="0" applyFont="1" applyFill="1" applyAlignment="1">
      <alignment vertical="center"/>
    </xf>
    <xf numFmtId="1" fontId="39" fillId="12" borderId="15" xfId="0" applyNumberFormat="1" applyFont="1" applyFill="1" applyBorder="1" applyAlignment="1">
      <alignment horizontal="center" vertical="center" wrapText="1"/>
    </xf>
    <xf numFmtId="0" fontId="38" fillId="12" borderId="15" xfId="0" applyFont="1" applyFill="1" applyBorder="1"/>
    <xf numFmtId="0" fontId="30" fillId="0" borderId="56" xfId="0" applyFont="1" applyBorder="1" applyAlignment="1">
      <alignment vertical="center" wrapText="1"/>
    </xf>
    <xf numFmtId="0" fontId="39" fillId="0" borderId="56" xfId="0" applyFont="1" applyBorder="1" applyAlignment="1">
      <alignment vertical="center" wrapText="1"/>
    </xf>
    <xf numFmtId="0" fontId="39" fillId="0" borderId="58" xfId="0" applyFont="1" applyBorder="1" applyAlignment="1">
      <alignment vertical="center" wrapText="1"/>
    </xf>
    <xf numFmtId="1" fontId="39" fillId="12" borderId="58" xfId="0" applyNumberFormat="1" applyFont="1" applyFill="1" applyBorder="1" applyAlignment="1">
      <alignment horizontal="center" vertical="center" wrapText="1"/>
    </xf>
    <xf numFmtId="0" fontId="38" fillId="12" borderId="58" xfId="0" applyFont="1" applyFill="1" applyBorder="1"/>
    <xf numFmtId="0" fontId="39" fillId="0" borderId="56" xfId="0" applyFont="1" applyBorder="1" applyAlignment="1">
      <alignment horizontal="left" vertical="center" wrapText="1"/>
    </xf>
    <xf numFmtId="0" fontId="38" fillId="12" borderId="53" xfId="0" applyFont="1" applyFill="1" applyBorder="1" applyAlignment="1" applyProtection="1">
      <alignment horizontal="center" vertical="center" wrapText="1"/>
      <protection locked="0"/>
    </xf>
    <xf numFmtId="0" fontId="39" fillId="0" borderId="53" xfId="0" applyFont="1" applyBorder="1" applyAlignment="1">
      <alignment horizontal="left" vertical="center" wrapText="1"/>
    </xf>
    <xf numFmtId="1" fontId="39" fillId="12" borderId="53" xfId="0" applyNumberFormat="1" applyFont="1" applyFill="1" applyBorder="1" applyAlignment="1">
      <alignment horizontal="center" vertical="center" wrapText="1"/>
    </xf>
    <xf numFmtId="0" fontId="38" fillId="12" borderId="53" xfId="0" applyFont="1" applyFill="1" applyBorder="1"/>
    <xf numFmtId="0" fontId="38" fillId="0" borderId="53" xfId="0" applyFont="1" applyBorder="1" applyAlignment="1" applyProtection="1">
      <alignment vertical="center" wrapText="1"/>
      <protection locked="0"/>
    </xf>
    <xf numFmtId="0" fontId="30" fillId="0" borderId="37" xfId="0" applyFont="1" applyBorder="1" applyAlignment="1">
      <alignment horizontal="justify" vertical="center" wrapText="1"/>
    </xf>
    <xf numFmtId="0" fontId="39" fillId="0" borderId="53" xfId="0" applyFont="1" applyBorder="1" applyAlignment="1">
      <alignment vertical="center" wrapText="1"/>
    </xf>
    <xf numFmtId="0" fontId="39" fillId="0" borderId="53" xfId="0" applyFont="1" applyBorder="1" applyAlignment="1">
      <alignment horizontal="center" vertical="center"/>
    </xf>
    <xf numFmtId="0" fontId="38" fillId="0" borderId="56" xfId="0" applyFont="1" applyBorder="1" applyAlignment="1" applyProtection="1">
      <alignment horizontal="center" vertical="center"/>
      <protection locked="0"/>
    </xf>
    <xf numFmtId="0" fontId="39" fillId="0" borderId="37" xfId="0" applyFont="1" applyBorder="1" applyAlignment="1">
      <alignment vertical="center" wrapText="1"/>
    </xf>
    <xf numFmtId="14" fontId="38" fillId="0" borderId="37" xfId="0" applyNumberFormat="1" applyFont="1" applyBorder="1" applyAlignment="1" applyProtection="1">
      <alignment vertical="center" wrapText="1"/>
      <protection locked="0"/>
    </xf>
    <xf numFmtId="0" fontId="30" fillId="0" borderId="58" xfId="0" applyFont="1" applyBorder="1" applyAlignment="1">
      <alignment vertical="center" wrapText="1"/>
    </xf>
    <xf numFmtId="0" fontId="38" fillId="0" borderId="58" xfId="0" applyFont="1" applyBorder="1" applyAlignment="1" applyProtection="1">
      <alignment horizontal="center" vertical="center"/>
      <protection locked="0"/>
    </xf>
    <xf numFmtId="0" fontId="46" fillId="14" borderId="112" xfId="0" applyFont="1" applyFill="1" applyBorder="1" applyAlignment="1">
      <alignment horizontal="center" vertical="center" wrapText="1"/>
    </xf>
    <xf numFmtId="0" fontId="29" fillId="12" borderId="0" xfId="0" applyFont="1" applyFill="1" applyAlignment="1">
      <alignment vertical="center"/>
    </xf>
    <xf numFmtId="0" fontId="46" fillId="14" borderId="29" xfId="0" applyFont="1" applyFill="1" applyBorder="1" applyAlignment="1">
      <alignment horizontal="center" vertical="center"/>
    </xf>
    <xf numFmtId="0" fontId="46" fillId="14" borderId="29" xfId="0" applyFont="1" applyFill="1" applyBorder="1" applyAlignment="1">
      <alignment vertical="center"/>
    </xf>
    <xf numFmtId="0" fontId="30" fillId="0" borderId="15" xfId="0" applyFont="1" applyBorder="1" applyAlignment="1">
      <alignment vertical="center" wrapText="1"/>
    </xf>
    <xf numFmtId="0" fontId="38" fillId="12" borderId="15" xfId="0" applyFont="1" applyFill="1" applyBorder="1" applyAlignment="1" applyProtection="1">
      <alignment horizontal="center" vertical="center" wrapText="1"/>
      <protection locked="0"/>
    </xf>
    <xf numFmtId="0" fontId="38" fillId="12" borderId="15" xfId="0" applyFont="1" applyFill="1" applyBorder="1" applyAlignment="1" applyProtection="1">
      <alignment horizontal="center" vertical="center"/>
      <protection locked="0"/>
    </xf>
    <xf numFmtId="0" fontId="39" fillId="0" borderId="15" xfId="0" applyFont="1" applyBorder="1" applyAlignment="1">
      <alignment horizontal="left" vertical="center" wrapText="1"/>
    </xf>
    <xf numFmtId="0" fontId="25" fillId="14" borderId="56" xfId="0" applyFont="1" applyFill="1" applyBorder="1" applyAlignment="1">
      <alignment horizontal="center" vertical="center" wrapText="1"/>
    </xf>
    <xf numFmtId="0" fontId="25" fillId="14" borderId="56" xfId="0" applyFont="1" applyFill="1" applyBorder="1" applyAlignment="1">
      <alignment vertical="center" wrapText="1"/>
    </xf>
    <xf numFmtId="0" fontId="25" fillId="14" borderId="37" xfId="0" applyFont="1" applyFill="1" applyBorder="1" applyAlignment="1">
      <alignment horizontal="center" vertical="center" wrapText="1"/>
    </xf>
    <xf numFmtId="0" fontId="25" fillId="14" borderId="37" xfId="0" applyFont="1" applyFill="1" applyBorder="1" applyAlignment="1">
      <alignment vertical="center" wrapText="1"/>
    </xf>
    <xf numFmtId="0" fontId="22" fillId="14" borderId="38" xfId="0" applyFont="1" applyFill="1" applyBorder="1" applyAlignment="1">
      <alignment horizontal="center" vertical="center" textRotation="90" wrapText="1"/>
    </xf>
    <xf numFmtId="0" fontId="25" fillId="14" borderId="58" xfId="0" applyFont="1" applyFill="1" applyBorder="1" applyAlignment="1">
      <alignment horizontal="center" vertical="center" wrapText="1"/>
    </xf>
    <xf numFmtId="0" fontId="26" fillId="14" borderId="58" xfId="0" applyFont="1" applyFill="1" applyBorder="1" applyAlignment="1">
      <alignment horizontal="center" vertical="center" wrapText="1"/>
    </xf>
    <xf numFmtId="0" fontId="25" fillId="14" borderId="58" xfId="0" applyFont="1" applyFill="1" applyBorder="1" applyAlignment="1">
      <alignment vertical="center" wrapText="1"/>
    </xf>
    <xf numFmtId="0" fontId="70" fillId="0" borderId="7" xfId="0" applyFont="1" applyBorder="1" applyAlignment="1">
      <alignment horizontal="justify" vertical="center" wrapText="1"/>
    </xf>
    <xf numFmtId="0" fontId="47" fillId="0" borderId="56" xfId="0" applyFont="1" applyFill="1" applyBorder="1" applyAlignment="1">
      <alignment vertical="center"/>
    </xf>
    <xf numFmtId="14" fontId="64" fillId="0" borderId="56" xfId="0" applyNumberFormat="1" applyFont="1" applyFill="1" applyBorder="1" applyAlignment="1" applyProtection="1">
      <alignment vertical="center" wrapText="1"/>
      <protection locked="0"/>
    </xf>
    <xf numFmtId="14" fontId="64" fillId="0" borderId="56" xfId="0" applyNumberFormat="1" applyFont="1" applyFill="1" applyBorder="1" applyAlignment="1">
      <alignment vertical="center" wrapText="1"/>
    </xf>
    <xf numFmtId="0" fontId="64" fillId="0" borderId="56" xfId="0" applyFont="1" applyFill="1" applyBorder="1" applyAlignment="1" applyProtection="1">
      <alignment vertical="center" wrapText="1"/>
      <protection locked="0"/>
    </xf>
    <xf numFmtId="14" fontId="64" fillId="0" borderId="56" xfId="0" applyNumberFormat="1" applyFont="1" applyFill="1" applyBorder="1" applyAlignment="1">
      <alignment horizontal="center" vertical="center" wrapText="1"/>
    </xf>
    <xf numFmtId="14" fontId="64" fillId="0" borderId="56" xfId="0" applyNumberFormat="1" applyFont="1" applyFill="1" applyBorder="1" applyAlignment="1" applyProtection="1">
      <alignment horizontal="center" vertical="center" wrapText="1"/>
      <protection locked="0"/>
    </xf>
    <xf numFmtId="0" fontId="63" fillId="16" borderId="56" xfId="0" applyFont="1" applyFill="1" applyBorder="1" applyAlignment="1">
      <alignment horizontal="center" vertical="center" wrapText="1"/>
    </xf>
    <xf numFmtId="0" fontId="60" fillId="12" borderId="0" xfId="0" applyFont="1" applyFill="1" applyAlignment="1">
      <alignment vertical="center"/>
    </xf>
    <xf numFmtId="0" fontId="60" fillId="12" borderId="21" xfId="0" applyFont="1" applyFill="1" applyBorder="1" applyAlignment="1">
      <alignment horizontal="center" vertical="center" wrapText="1"/>
    </xf>
    <xf numFmtId="0" fontId="60" fillId="12" borderId="0" xfId="0" applyFont="1" applyFill="1" applyBorder="1" applyAlignment="1">
      <alignment horizontal="center" vertical="center" wrapText="1"/>
    </xf>
    <xf numFmtId="0" fontId="0" fillId="12" borderId="0" xfId="0" applyFill="1" applyBorder="1" applyAlignment="1">
      <alignment horizontal="center" vertical="center"/>
    </xf>
    <xf numFmtId="0" fontId="65" fillId="15" borderId="45" xfId="0" applyFont="1" applyFill="1" applyBorder="1" applyAlignment="1">
      <alignment horizontal="center"/>
    </xf>
    <xf numFmtId="0" fontId="65" fillId="15" borderId="29" xfId="0" applyFont="1" applyFill="1" applyBorder="1" applyAlignment="1">
      <alignment horizontal="center"/>
    </xf>
    <xf numFmtId="0" fontId="65" fillId="15" borderId="17" xfId="0" applyFont="1" applyFill="1" applyBorder="1" applyAlignment="1">
      <alignment horizontal="center"/>
    </xf>
    <xf numFmtId="0" fontId="65" fillId="15" borderId="26" xfId="0" applyFont="1" applyFill="1" applyBorder="1" applyAlignment="1">
      <alignment horizontal="left" vertical="center" wrapText="1"/>
    </xf>
    <xf numFmtId="0" fontId="65" fillId="15" borderId="27" xfId="0" applyFont="1" applyFill="1" applyBorder="1" applyAlignment="1">
      <alignment horizontal="left" vertical="center" wrapText="1"/>
    </xf>
    <xf numFmtId="0" fontId="65" fillId="15" borderId="7" xfId="0" applyFont="1" applyFill="1" applyBorder="1" applyAlignment="1">
      <alignment horizontal="left" vertical="center" wrapText="1"/>
    </xf>
    <xf numFmtId="0" fontId="0" fillId="12" borderId="18" xfId="0" applyFill="1" applyBorder="1" applyAlignment="1">
      <alignment horizontal="center" vertical="center" wrapText="1"/>
    </xf>
    <xf numFmtId="0" fontId="0" fillId="12" borderId="19" xfId="0" applyFill="1" applyBorder="1" applyAlignment="1">
      <alignment horizontal="center" vertical="center" wrapText="1"/>
    </xf>
    <xf numFmtId="0" fontId="0" fillId="12" borderId="20" xfId="0" applyFill="1" applyBorder="1" applyAlignment="1">
      <alignment horizontal="center" vertical="center" wrapText="1"/>
    </xf>
    <xf numFmtId="0" fontId="0" fillId="12" borderId="21" xfId="0" applyFill="1" applyBorder="1" applyAlignment="1">
      <alignment horizontal="center" vertical="center" wrapText="1"/>
    </xf>
    <xf numFmtId="0" fontId="0" fillId="12" borderId="0" xfId="0" applyFill="1" applyAlignment="1">
      <alignment horizontal="center" vertical="center" wrapText="1"/>
    </xf>
    <xf numFmtId="0" fontId="0" fillId="12" borderId="5" xfId="0" applyFill="1" applyBorder="1" applyAlignment="1">
      <alignment horizontal="center" vertical="center" wrapText="1"/>
    </xf>
    <xf numFmtId="0" fontId="0" fillId="12" borderId="22" xfId="0" applyFill="1" applyBorder="1" applyAlignment="1">
      <alignment horizontal="center" vertical="center" wrapText="1"/>
    </xf>
    <xf numFmtId="0" fontId="0" fillId="12" borderId="2" xfId="0" applyFill="1" applyBorder="1" applyAlignment="1">
      <alignment horizontal="center" vertical="center" wrapText="1"/>
    </xf>
    <xf numFmtId="0" fontId="0" fillId="12" borderId="6" xfId="0" applyFill="1" applyBorder="1" applyAlignment="1">
      <alignment horizontal="center" vertical="center" wrapText="1"/>
    </xf>
    <xf numFmtId="0" fontId="58" fillId="15" borderId="124" xfId="0" applyFont="1" applyFill="1" applyBorder="1" applyAlignment="1">
      <alignment horizontal="justify" vertical="center" wrapText="1"/>
    </xf>
    <xf numFmtId="0" fontId="58" fillId="15" borderId="121" xfId="0" applyFont="1" applyFill="1" applyBorder="1" applyAlignment="1">
      <alignment horizontal="justify" vertical="center" wrapText="1"/>
    </xf>
    <xf numFmtId="0" fontId="58" fillId="15" borderId="120" xfId="0" applyFont="1" applyFill="1" applyBorder="1" applyAlignment="1">
      <alignment horizontal="justify" vertical="center" wrapText="1"/>
    </xf>
    <xf numFmtId="0" fontId="70" fillId="0" borderId="124" xfId="0" applyFont="1" applyBorder="1" applyAlignment="1">
      <alignment horizontal="left" vertical="center" wrapText="1"/>
    </xf>
    <xf numFmtId="0" fontId="70" fillId="0" borderId="121" xfId="0" applyFont="1" applyBorder="1" applyAlignment="1">
      <alignment horizontal="left" vertical="center" wrapText="1"/>
    </xf>
    <xf numFmtId="0" fontId="70" fillId="0" borderId="120" xfId="0" applyFont="1" applyBorder="1" applyAlignment="1">
      <alignment horizontal="left" vertical="center" wrapText="1"/>
    </xf>
    <xf numFmtId="0" fontId="70" fillId="0" borderId="124" xfId="0" applyFont="1" applyBorder="1" applyAlignment="1">
      <alignment horizontal="justify" vertical="center" wrapText="1"/>
    </xf>
    <xf numFmtId="0" fontId="70" fillId="0" borderId="121" xfId="0" applyFont="1" applyBorder="1" applyAlignment="1">
      <alignment horizontal="justify" vertical="center" wrapText="1"/>
    </xf>
    <xf numFmtId="0" fontId="70" fillId="0" borderId="120" xfId="0" applyFont="1" applyBorder="1" applyAlignment="1">
      <alignment horizontal="justify" vertical="center" wrapText="1"/>
    </xf>
    <xf numFmtId="0" fontId="70" fillId="0" borderId="124" xfId="0" applyFont="1" applyBorder="1" applyAlignment="1">
      <alignment vertical="center" wrapText="1"/>
    </xf>
    <xf numFmtId="0" fontId="70" fillId="0" borderId="121" xfId="0" applyFont="1" applyBorder="1" applyAlignment="1">
      <alignment vertical="center" wrapText="1"/>
    </xf>
    <xf numFmtId="0" fontId="70" fillId="0" borderId="120" xfId="0" applyFont="1" applyBorder="1" applyAlignment="1">
      <alignment vertical="center" wrapText="1"/>
    </xf>
    <xf numFmtId="0" fontId="58" fillId="15" borderId="124" xfId="0" applyFont="1" applyFill="1" applyBorder="1" applyAlignment="1">
      <alignment horizontal="left" vertical="center" wrapText="1"/>
    </xf>
    <xf numFmtId="0" fontId="58" fillId="15" borderId="121" xfId="0" applyFont="1" applyFill="1" applyBorder="1" applyAlignment="1">
      <alignment horizontal="left" vertical="center" wrapText="1"/>
    </xf>
    <xf numFmtId="0" fontId="70" fillId="0" borderId="128" xfId="0" applyFont="1" applyBorder="1" applyAlignment="1">
      <alignment horizontal="left" vertical="center" wrapText="1"/>
    </xf>
    <xf numFmtId="0" fontId="70" fillId="0" borderId="129" xfId="0" applyFont="1" applyBorder="1" applyAlignment="1">
      <alignment horizontal="left" vertical="center" wrapText="1"/>
    </xf>
    <xf numFmtId="0" fontId="49" fillId="14" borderId="148" xfId="0" applyFont="1" applyFill="1" applyBorder="1" applyAlignment="1">
      <alignment horizontal="center" vertical="center"/>
    </xf>
    <xf numFmtId="0" fontId="49" fillId="14" borderId="80" xfId="0" applyFont="1" applyFill="1" applyBorder="1" applyAlignment="1">
      <alignment horizontal="center" vertical="center"/>
    </xf>
    <xf numFmtId="0" fontId="49" fillId="14" borderId="81" xfId="0" applyFont="1" applyFill="1" applyBorder="1" applyAlignment="1">
      <alignment horizontal="center" vertical="center"/>
    </xf>
    <xf numFmtId="0" fontId="49" fillId="14" borderId="149" xfId="0" applyFont="1" applyFill="1" applyBorder="1" applyAlignment="1">
      <alignment horizontal="center" vertical="center"/>
    </xf>
    <xf numFmtId="14" fontId="51" fillId="0" borderId="104" xfId="0" applyNumberFormat="1" applyFont="1" applyFill="1" applyBorder="1" applyAlignment="1">
      <alignment horizontal="center" vertical="center"/>
    </xf>
    <xf numFmtId="14" fontId="51" fillId="0" borderId="8" xfId="0" applyNumberFormat="1" applyFont="1" applyFill="1" applyBorder="1" applyAlignment="1">
      <alignment horizontal="center" vertical="center"/>
    </xf>
    <xf numFmtId="0" fontId="51" fillId="0" borderId="55" xfId="0" applyFont="1" applyFill="1" applyBorder="1" applyAlignment="1">
      <alignment horizontal="center" vertical="center"/>
    </xf>
    <xf numFmtId="0" fontId="51" fillId="0" borderId="8" xfId="0" applyFont="1" applyFill="1" applyBorder="1" applyAlignment="1">
      <alignment horizontal="center" vertical="center"/>
    </xf>
    <xf numFmtId="14" fontId="51" fillId="0" borderId="56" xfId="0" applyNumberFormat="1" applyFont="1" applyFill="1" applyBorder="1" applyAlignment="1">
      <alignment horizontal="center" vertical="center"/>
    </xf>
    <xf numFmtId="0" fontId="51" fillId="0" borderId="117" xfId="0" applyFont="1" applyFill="1" applyBorder="1" applyAlignment="1">
      <alignment horizontal="center" vertical="center" wrapText="1"/>
    </xf>
    <xf numFmtId="0" fontId="51" fillId="0" borderId="56" xfId="0" applyFont="1" applyFill="1" applyBorder="1" applyAlignment="1">
      <alignment horizontal="center" vertical="center" wrapText="1"/>
    </xf>
    <xf numFmtId="0" fontId="51" fillId="0" borderId="104" xfId="0" applyFont="1" applyFill="1" applyBorder="1" applyAlignment="1">
      <alignment horizontal="center" vertical="center"/>
    </xf>
    <xf numFmtId="0" fontId="46" fillId="14" borderId="82" xfId="0" applyFont="1" applyFill="1" applyBorder="1" applyAlignment="1">
      <alignment horizontal="center" vertical="center" wrapText="1"/>
    </xf>
    <xf numFmtId="0" fontId="46" fillId="14" borderId="64" xfId="0" applyFont="1" applyFill="1" applyBorder="1" applyAlignment="1">
      <alignment horizontal="center" vertical="center" wrapText="1"/>
    </xf>
    <xf numFmtId="0" fontId="46" fillId="14" borderId="65" xfId="0" applyFont="1" applyFill="1" applyBorder="1" applyAlignment="1">
      <alignment horizontal="center" vertical="center" wrapText="1"/>
    </xf>
    <xf numFmtId="0" fontId="46" fillId="14" borderId="83" xfId="0" applyFont="1" applyFill="1" applyBorder="1" applyAlignment="1">
      <alignment horizontal="center" vertical="center" wrapText="1"/>
    </xf>
    <xf numFmtId="0" fontId="46" fillId="14" borderId="84" xfId="0" applyFont="1" applyFill="1" applyBorder="1" applyAlignment="1">
      <alignment horizontal="center" vertical="center" wrapText="1"/>
    </xf>
    <xf numFmtId="0" fontId="46" fillId="14" borderId="72" xfId="0" applyFont="1" applyFill="1" applyBorder="1" applyAlignment="1">
      <alignment horizontal="center" vertical="center" wrapText="1"/>
    </xf>
    <xf numFmtId="0" fontId="46" fillId="14" borderId="85" xfId="0" applyFont="1" applyFill="1" applyBorder="1" applyAlignment="1">
      <alignment horizontal="center" vertical="center" wrapText="1"/>
    </xf>
    <xf numFmtId="0" fontId="49" fillId="14" borderId="150" xfId="0" applyFont="1" applyFill="1" applyBorder="1" applyAlignment="1">
      <alignment horizontal="center" vertical="center"/>
    </xf>
    <xf numFmtId="0" fontId="51" fillId="0" borderId="38" xfId="0" applyFont="1" applyFill="1" applyBorder="1" applyAlignment="1">
      <alignment horizontal="center" vertical="center"/>
    </xf>
    <xf numFmtId="0" fontId="51" fillId="0" borderId="58" xfId="0" applyFont="1" applyFill="1" applyBorder="1" applyAlignment="1">
      <alignment horizontal="center" vertical="center"/>
    </xf>
    <xf numFmtId="14" fontId="51" fillId="0" borderId="58" xfId="0" applyNumberFormat="1" applyFont="1" applyFill="1" applyBorder="1" applyAlignment="1">
      <alignment horizontal="center" vertical="center"/>
    </xf>
    <xf numFmtId="0" fontId="51" fillId="0" borderId="36" xfId="0" applyFont="1" applyFill="1" applyBorder="1" applyAlignment="1">
      <alignment horizontal="center" vertical="center" wrapText="1"/>
    </xf>
    <xf numFmtId="0" fontId="51" fillId="0" borderId="37" xfId="0" applyFont="1" applyFill="1" applyBorder="1" applyAlignment="1">
      <alignment horizontal="center" vertical="center" wrapText="1"/>
    </xf>
    <xf numFmtId="14" fontId="51" fillId="0" borderId="37" xfId="0" applyNumberFormat="1" applyFont="1" applyFill="1" applyBorder="1" applyAlignment="1">
      <alignment horizontal="center" vertical="center"/>
    </xf>
    <xf numFmtId="0" fontId="51" fillId="0" borderId="37" xfId="0" applyFont="1" applyFill="1" applyBorder="1" applyAlignment="1">
      <alignment horizontal="center" vertical="center"/>
    </xf>
    <xf numFmtId="0" fontId="51" fillId="0" borderId="56" xfId="0" applyFont="1" applyFill="1" applyBorder="1" applyAlignment="1">
      <alignment horizontal="center" vertical="center"/>
    </xf>
    <xf numFmtId="0" fontId="50" fillId="0" borderId="106" xfId="0" applyFont="1" applyBorder="1" applyAlignment="1">
      <alignment horizontal="left" vertical="center" wrapText="1"/>
    </xf>
    <xf numFmtId="0" fontId="50" fillId="0" borderId="67" xfId="0" applyFont="1" applyBorder="1" applyAlignment="1">
      <alignment horizontal="center" vertical="center"/>
    </xf>
    <xf numFmtId="0" fontId="50" fillId="0" borderId="90" xfId="0" applyFont="1" applyBorder="1" applyAlignment="1">
      <alignment horizontal="center" vertical="center"/>
    </xf>
    <xf numFmtId="0" fontId="50" fillId="0" borderId="67" xfId="0" applyFont="1" applyBorder="1" applyAlignment="1">
      <alignment vertical="center" wrapText="1"/>
    </xf>
    <xf numFmtId="0" fontId="50" fillId="0" borderId="67" xfId="0" applyFont="1" applyBorder="1" applyAlignment="1">
      <alignment horizontal="left" vertical="center" wrapText="1"/>
    </xf>
    <xf numFmtId="14" fontId="50" fillId="12" borderId="45" xfId="0" applyNumberFormat="1" applyFont="1" applyFill="1" applyBorder="1" applyAlignment="1">
      <alignment horizontal="center" vertical="center"/>
    </xf>
    <xf numFmtId="14" fontId="50" fillId="12" borderId="17" xfId="0" applyNumberFormat="1" applyFont="1" applyFill="1" applyBorder="1" applyAlignment="1">
      <alignment horizontal="center" vertical="center"/>
    </xf>
    <xf numFmtId="0" fontId="46" fillId="15" borderId="82" xfId="0" applyFont="1" applyFill="1" applyBorder="1" applyAlignment="1">
      <alignment horizontal="center" vertical="center" wrapText="1"/>
    </xf>
    <xf numFmtId="0" fontId="46" fillId="15" borderId="64" xfId="0" applyFont="1" applyFill="1" applyBorder="1" applyAlignment="1">
      <alignment horizontal="center" vertical="center" wrapText="1"/>
    </xf>
    <xf numFmtId="0" fontId="46" fillId="15" borderId="85" xfId="0" applyFont="1" applyFill="1" applyBorder="1" applyAlignment="1">
      <alignment horizontal="center" vertical="center" wrapText="1"/>
    </xf>
    <xf numFmtId="0" fontId="46" fillId="15" borderId="91" xfId="0" applyFont="1" applyFill="1" applyBorder="1" applyAlignment="1">
      <alignment horizontal="center" vertical="center" wrapText="1"/>
    </xf>
    <xf numFmtId="0" fontId="46" fillId="15" borderId="70" xfId="0" applyFont="1" applyFill="1" applyBorder="1" applyAlignment="1">
      <alignment horizontal="center" vertical="center" wrapText="1"/>
    </xf>
    <xf numFmtId="0" fontId="47" fillId="15" borderId="70" xfId="0" applyFont="1" applyFill="1" applyBorder="1" applyAlignment="1">
      <alignment horizontal="center" vertical="center" wrapText="1"/>
    </xf>
    <xf numFmtId="0" fontId="47" fillId="12" borderId="70" xfId="0" applyFont="1" applyFill="1" applyBorder="1" applyAlignment="1">
      <alignment horizontal="left" vertical="center" wrapText="1"/>
    </xf>
    <xf numFmtId="0" fontId="47" fillId="12" borderId="94" xfId="0" applyFont="1" applyFill="1" applyBorder="1" applyAlignment="1">
      <alignment horizontal="left" vertical="center" wrapText="1"/>
    </xf>
    <xf numFmtId="0" fontId="46" fillId="12" borderId="0" xfId="0" applyFont="1" applyFill="1" applyAlignment="1">
      <alignment horizontal="left" vertical="center"/>
    </xf>
    <xf numFmtId="0" fontId="46" fillId="12" borderId="0" xfId="0" applyFont="1" applyFill="1" applyAlignment="1">
      <alignment horizontal="left" vertical="center" wrapText="1"/>
    </xf>
    <xf numFmtId="0" fontId="47" fillId="12" borderId="0" xfId="0" applyFont="1" applyFill="1" applyAlignment="1">
      <alignment horizontal="left" vertical="center" wrapText="1"/>
    </xf>
    <xf numFmtId="0" fontId="49" fillId="12" borderId="82" xfId="0" applyFont="1" applyFill="1" applyBorder="1" applyAlignment="1">
      <alignment horizontal="center" vertical="center"/>
    </xf>
    <xf numFmtId="0" fontId="49" fillId="12" borderId="65" xfId="0" applyFont="1" applyFill="1" applyBorder="1" applyAlignment="1">
      <alignment horizontal="center" vertical="center"/>
    </xf>
    <xf numFmtId="0" fontId="49" fillId="12" borderId="86" xfId="0" applyFont="1" applyFill="1" applyBorder="1" applyAlignment="1">
      <alignment horizontal="center" vertical="center"/>
    </xf>
    <xf numFmtId="0" fontId="49" fillId="12" borderId="68" xfId="0" applyFont="1" applyFill="1" applyBorder="1" applyAlignment="1">
      <alignment horizontal="center" vertical="center"/>
    </xf>
    <xf numFmtId="0" fontId="49" fillId="12" borderId="91" xfId="0" applyFont="1" applyFill="1" applyBorder="1" applyAlignment="1">
      <alignment horizontal="center" vertical="center"/>
    </xf>
    <xf numFmtId="0" fontId="49" fillId="12" borderId="71" xfId="0" applyFont="1" applyFill="1" applyBorder="1" applyAlignment="1">
      <alignment horizontal="center" vertical="center"/>
    </xf>
    <xf numFmtId="0" fontId="49" fillId="12" borderId="83" xfId="0" applyFont="1" applyFill="1" applyBorder="1" applyAlignment="1">
      <alignment horizontal="center" vertical="center"/>
    </xf>
    <xf numFmtId="0" fontId="49" fillId="12" borderId="64" xfId="0" applyFont="1" applyFill="1" applyBorder="1" applyAlignment="1">
      <alignment horizontal="center" vertical="center"/>
    </xf>
    <xf numFmtId="0" fontId="49" fillId="12" borderId="84" xfId="0" applyFont="1" applyFill="1" applyBorder="1" applyAlignment="1">
      <alignment horizontal="center" vertical="center"/>
    </xf>
    <xf numFmtId="0" fontId="50" fillId="12" borderId="67" xfId="0" applyFont="1" applyFill="1" applyBorder="1" applyAlignment="1">
      <alignment horizontal="center" vertical="center"/>
    </xf>
    <xf numFmtId="0" fontId="50" fillId="12" borderId="88" xfId="0" applyFont="1" applyFill="1" applyBorder="1" applyAlignment="1">
      <alignment horizontal="center" vertical="center"/>
    </xf>
    <xf numFmtId="0" fontId="50" fillId="12" borderId="70" xfId="0" applyFont="1" applyFill="1" applyBorder="1" applyAlignment="1">
      <alignment horizontal="center" vertical="center"/>
    </xf>
    <xf numFmtId="0" fontId="50" fillId="12" borderId="93" xfId="0" applyFont="1" applyFill="1" applyBorder="1" applyAlignment="1">
      <alignment horizontal="center" vertical="center"/>
    </xf>
    <xf numFmtId="0" fontId="50" fillId="12" borderId="0" xfId="0" applyFont="1" applyFill="1" applyAlignment="1">
      <alignment horizontal="left" vertical="center"/>
    </xf>
    <xf numFmtId="0" fontId="49" fillId="15" borderId="127" xfId="0" applyFont="1" applyFill="1" applyBorder="1" applyAlignment="1">
      <alignment horizontal="center" vertical="center" wrapText="1"/>
    </xf>
    <xf numFmtId="0" fontId="49" fillId="15" borderId="126" xfId="0" applyFont="1" applyFill="1" applyBorder="1" applyAlignment="1">
      <alignment horizontal="center" vertical="center" wrapText="1"/>
    </xf>
    <xf numFmtId="0" fontId="49" fillId="15" borderId="19" xfId="0" applyFont="1" applyFill="1" applyBorder="1" applyAlignment="1">
      <alignment horizontal="center" vertical="center" wrapText="1"/>
    </xf>
    <xf numFmtId="0" fontId="49" fillId="15" borderId="63" xfId="0" applyFont="1" applyFill="1" applyBorder="1" applyAlignment="1">
      <alignment horizontal="center" vertical="center" wrapText="1"/>
    </xf>
    <xf numFmtId="0" fontId="47" fillId="0" borderId="37" xfId="0" applyFont="1" applyBorder="1" applyAlignment="1">
      <alignment horizontal="left" vertical="center" wrapText="1"/>
    </xf>
    <xf numFmtId="0" fontId="47" fillId="0" borderId="56" xfId="0" applyFont="1" applyBorder="1" applyAlignment="1">
      <alignment horizontal="left" vertical="center" wrapText="1"/>
    </xf>
    <xf numFmtId="0" fontId="47" fillId="0" borderId="58" xfId="0" applyFont="1" applyBorder="1" applyAlignment="1">
      <alignment horizontal="left" vertical="center" wrapText="1"/>
    </xf>
    <xf numFmtId="0" fontId="49" fillId="15" borderId="64" xfId="0" applyFont="1" applyFill="1" applyBorder="1" applyAlignment="1">
      <alignment horizontal="center" vertical="center" wrapText="1"/>
    </xf>
    <xf numFmtId="0" fontId="49" fillId="15" borderId="85" xfId="0" applyFont="1" applyFill="1" applyBorder="1" applyAlignment="1">
      <alignment horizontal="center" vertical="center" wrapText="1"/>
    </xf>
    <xf numFmtId="0" fontId="50" fillId="0" borderId="106" xfId="0" applyFont="1" applyBorder="1" applyAlignment="1">
      <alignment vertical="center" wrapText="1"/>
    </xf>
    <xf numFmtId="0" fontId="31" fillId="0" borderId="45" xfId="0" applyFont="1" applyBorder="1" applyAlignment="1">
      <alignment horizontal="center"/>
    </xf>
    <xf numFmtId="0" fontId="31" fillId="0" borderId="29" xfId="0" applyFont="1" applyBorder="1" applyAlignment="1">
      <alignment horizontal="center"/>
    </xf>
    <xf numFmtId="0" fontId="31" fillId="0" borderId="17" xfId="0" applyFont="1" applyBorder="1" applyAlignment="1">
      <alignment horizontal="center"/>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7" xfId="0" applyFont="1" applyBorder="1" applyAlignment="1">
      <alignment horizontal="center" vertical="center" wrapText="1"/>
    </xf>
    <xf numFmtId="0" fontId="4" fillId="11" borderId="1"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6" fillId="0" borderId="67" xfId="0" applyFont="1" applyFill="1" applyBorder="1" applyAlignment="1">
      <alignment horizontal="center" vertical="center" wrapText="1"/>
    </xf>
    <xf numFmtId="0" fontId="48" fillId="0" borderId="67" xfId="0" applyFont="1" applyFill="1" applyBorder="1" applyAlignment="1">
      <alignment horizontal="center" vertical="center" wrapText="1"/>
    </xf>
    <xf numFmtId="0" fontId="48" fillId="0" borderId="90" xfId="0" applyFont="1" applyFill="1" applyBorder="1" applyAlignment="1">
      <alignment horizontal="center" vertical="center" wrapText="1"/>
    </xf>
    <xf numFmtId="0" fontId="48" fillId="0" borderId="86" xfId="0" applyFont="1" applyFill="1" applyBorder="1" applyAlignment="1">
      <alignment horizontal="center" vertical="center" wrapText="1"/>
    </xf>
    <xf numFmtId="0" fontId="23" fillId="12" borderId="56" xfId="0" applyFont="1" applyFill="1" applyBorder="1" applyAlignment="1">
      <alignment horizontal="center" vertical="center" wrapText="1"/>
    </xf>
    <xf numFmtId="0" fontId="23" fillId="12" borderId="62" xfId="0" applyFont="1" applyFill="1" applyBorder="1" applyAlignment="1">
      <alignment horizontal="center" vertical="center" wrapText="1"/>
    </xf>
    <xf numFmtId="0" fontId="48" fillId="0" borderId="91" xfId="0" applyFont="1" applyFill="1" applyBorder="1" applyAlignment="1">
      <alignment horizontal="center" vertical="center" wrapText="1"/>
    </xf>
    <xf numFmtId="0" fontId="48" fillId="0" borderId="70" xfId="0" applyFont="1" applyFill="1" applyBorder="1" applyAlignment="1">
      <alignment horizontal="center" vertical="center" wrapText="1"/>
    </xf>
    <xf numFmtId="0" fontId="46" fillId="0" borderId="70" xfId="0" applyFont="1" applyFill="1" applyBorder="1" applyAlignment="1">
      <alignment horizontal="center" vertical="center" wrapText="1"/>
    </xf>
    <xf numFmtId="0" fontId="48" fillId="0" borderId="94" xfId="0" applyFont="1" applyFill="1" applyBorder="1" applyAlignment="1">
      <alignment horizontal="center" vertical="center" wrapText="1"/>
    </xf>
    <xf numFmtId="0" fontId="23" fillId="12" borderId="28" xfId="0" applyNumberFormat="1" applyFont="1" applyFill="1" applyBorder="1" applyAlignment="1">
      <alignment horizontal="center" vertical="center" wrapText="1"/>
    </xf>
    <xf numFmtId="0" fontId="23" fillId="12" borderId="57" xfId="0" applyNumberFormat="1" applyFont="1" applyFill="1" applyBorder="1" applyAlignment="1">
      <alignment horizontal="center" vertical="center" wrapText="1"/>
    </xf>
    <xf numFmtId="0" fontId="23" fillId="12" borderId="25" xfId="0" applyNumberFormat="1" applyFont="1" applyFill="1" applyBorder="1" applyAlignment="1">
      <alignment horizontal="center" vertical="center" wrapText="1"/>
    </xf>
    <xf numFmtId="0" fontId="52" fillId="0" borderId="96" xfId="0" applyFont="1" applyFill="1" applyBorder="1" applyAlignment="1">
      <alignment horizontal="center" vertical="center" textRotation="90" wrapText="1"/>
    </xf>
    <xf numFmtId="0" fontId="52" fillId="0" borderId="97" xfId="0" applyFont="1" applyFill="1" applyBorder="1" applyAlignment="1">
      <alignment horizontal="center" vertical="center" wrapText="1"/>
    </xf>
    <xf numFmtId="0" fontId="52" fillId="0" borderId="153" xfId="0" applyFont="1" applyFill="1" applyBorder="1" applyAlignment="1">
      <alignment horizontal="center" vertical="center" wrapText="1"/>
    </xf>
    <xf numFmtId="0" fontId="24" fillId="12" borderId="26" xfId="0" applyFont="1" applyFill="1" applyBorder="1" applyAlignment="1">
      <alignment horizontal="center" vertical="center" textRotation="90" wrapText="1"/>
    </xf>
    <xf numFmtId="0" fontId="24" fillId="12" borderId="27" xfId="0" applyFont="1" applyFill="1" applyBorder="1" applyAlignment="1">
      <alignment horizontal="center" vertical="center" textRotation="90" wrapText="1"/>
    </xf>
    <xf numFmtId="0" fontId="24" fillId="12" borderId="7" xfId="0" applyFont="1" applyFill="1" applyBorder="1" applyAlignment="1">
      <alignment horizontal="center" vertical="center" textRotation="90" wrapText="1"/>
    </xf>
    <xf numFmtId="0" fontId="52" fillId="0" borderId="74" xfId="0" applyFont="1" applyFill="1" applyBorder="1" applyAlignment="1">
      <alignment horizontal="center" vertical="center" wrapText="1"/>
    </xf>
    <xf numFmtId="0" fontId="52" fillId="0" borderId="76" xfId="0" applyFont="1" applyFill="1" applyBorder="1" applyAlignment="1">
      <alignment horizontal="center" vertical="center" wrapText="1"/>
    </xf>
    <xf numFmtId="0" fontId="52" fillId="0" borderId="99" xfId="0" applyFont="1" applyFill="1" applyBorder="1" applyAlignment="1">
      <alignment horizontal="center" vertical="center" wrapText="1"/>
    </xf>
    <xf numFmtId="0" fontId="24" fillId="12" borderId="28" xfId="0" applyFont="1" applyFill="1" applyBorder="1" applyAlignment="1">
      <alignment horizontal="center" vertical="center" wrapText="1"/>
    </xf>
    <xf numFmtId="0" fontId="24" fillId="12" borderId="25" xfId="0" applyFont="1" applyFill="1" applyBorder="1" applyAlignment="1">
      <alignment horizontal="center" vertical="center" wrapText="1"/>
    </xf>
    <xf numFmtId="0" fontId="23" fillId="12" borderId="36" xfId="0" applyFont="1" applyFill="1" applyBorder="1" applyAlignment="1">
      <alignment horizontal="left" vertical="top" wrapText="1"/>
    </xf>
    <xf numFmtId="0" fontId="23" fillId="12" borderId="37" xfId="0" applyFont="1" applyFill="1" applyBorder="1" applyAlignment="1">
      <alignment horizontal="left" vertical="top" wrapText="1"/>
    </xf>
    <xf numFmtId="0" fontId="23" fillId="12" borderId="32" xfId="0" applyFont="1" applyFill="1" applyBorder="1" applyAlignment="1">
      <alignment horizontal="left" vertical="top" wrapText="1"/>
    </xf>
    <xf numFmtId="0" fontId="23" fillId="12" borderId="38" xfId="0" applyFont="1" applyFill="1" applyBorder="1" applyAlignment="1">
      <alignment horizontal="left" vertical="top" wrapText="1"/>
    </xf>
    <xf numFmtId="0" fontId="23"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23" fillId="12" borderId="26" xfId="0" applyFont="1" applyFill="1" applyBorder="1" applyAlignment="1">
      <alignment horizontal="center" vertical="center" wrapText="1"/>
    </xf>
    <xf numFmtId="0" fontId="23" fillId="12" borderId="7" xfId="0" applyFont="1" applyFill="1" applyBorder="1" applyAlignment="1">
      <alignment horizontal="center" vertical="center" wrapText="1"/>
    </xf>
    <xf numFmtId="0" fontId="23" fillId="12" borderId="19" xfId="0" applyFont="1" applyFill="1" applyBorder="1" applyAlignment="1">
      <alignment horizontal="center" vertical="center" wrapText="1"/>
    </xf>
    <xf numFmtId="0" fontId="23" fillId="12" borderId="2" xfId="0" applyFont="1" applyFill="1" applyBorder="1" applyAlignment="1">
      <alignment horizontal="center" vertical="center" wrapText="1"/>
    </xf>
    <xf numFmtId="0" fontId="48" fillId="12" borderId="56" xfId="0" applyFont="1" applyFill="1" applyBorder="1" applyAlignment="1">
      <alignment horizontal="center" vertical="center"/>
    </xf>
    <xf numFmtId="0" fontId="23" fillId="12" borderId="44" xfId="0" applyNumberFormat="1" applyFont="1" applyFill="1" applyBorder="1" applyAlignment="1">
      <alignment horizontal="center" vertical="center" wrapText="1"/>
    </xf>
    <xf numFmtId="0" fontId="52" fillId="0" borderId="102" xfId="0" applyFont="1" applyFill="1" applyBorder="1" applyAlignment="1">
      <alignment horizontal="center" vertical="center" wrapText="1"/>
    </xf>
    <xf numFmtId="0" fontId="46" fillId="0" borderId="90" xfId="0" applyFont="1" applyFill="1" applyBorder="1" applyAlignment="1">
      <alignment horizontal="center" vertical="center" wrapText="1"/>
    </xf>
    <xf numFmtId="0" fontId="46" fillId="0" borderId="86" xfId="0" applyFont="1" applyFill="1" applyBorder="1" applyAlignment="1">
      <alignment horizontal="center" vertical="center" wrapText="1"/>
    </xf>
    <xf numFmtId="0" fontId="46" fillId="0" borderId="92" xfId="0" applyFont="1" applyFill="1" applyBorder="1" applyAlignment="1">
      <alignment horizontal="center" vertical="center"/>
    </xf>
    <xf numFmtId="0" fontId="46" fillId="0" borderId="70" xfId="0" applyFont="1" applyFill="1" applyBorder="1" applyAlignment="1">
      <alignment horizontal="center" vertical="center"/>
    </xf>
    <xf numFmtId="0" fontId="47" fillId="0" borderId="70" xfId="0" applyFont="1" applyFill="1" applyBorder="1" applyAlignment="1">
      <alignment horizontal="center" vertical="center"/>
    </xf>
    <xf numFmtId="0" fontId="47" fillId="0" borderId="93" xfId="0" applyFont="1" applyFill="1" applyBorder="1" applyAlignment="1">
      <alignment horizontal="center" vertical="center"/>
    </xf>
    <xf numFmtId="0" fontId="24" fillId="12" borderId="41" xfId="0" applyFont="1" applyFill="1" applyBorder="1" applyAlignment="1">
      <alignment horizontal="center" vertical="center" wrapText="1"/>
    </xf>
    <xf numFmtId="0" fontId="24" fillId="12" borderId="117" xfId="0" applyFont="1" applyFill="1" applyBorder="1" applyAlignment="1">
      <alignment horizontal="center" vertical="center" wrapText="1"/>
    </xf>
    <xf numFmtId="0" fontId="23" fillId="12" borderId="15" xfId="0" applyFont="1" applyFill="1" applyBorder="1" applyAlignment="1">
      <alignment horizontal="left" vertical="top" wrapText="1"/>
    </xf>
    <xf numFmtId="0" fontId="23" fillId="12" borderId="56" xfId="0" applyFont="1" applyFill="1" applyBorder="1" applyAlignment="1">
      <alignment horizontal="left" vertical="top" wrapText="1"/>
    </xf>
    <xf numFmtId="0" fontId="46" fillId="0" borderId="73" xfId="0" applyFont="1" applyFill="1" applyBorder="1" applyAlignment="1">
      <alignment horizontal="center" vertical="center"/>
    </xf>
    <xf numFmtId="0" fontId="24" fillId="12" borderId="26" xfId="0" applyFont="1" applyFill="1" applyBorder="1" applyAlignment="1">
      <alignment horizontal="center" vertical="center" wrapText="1"/>
    </xf>
    <xf numFmtId="0" fontId="24" fillId="12" borderId="27" xfId="0" applyFont="1" applyFill="1" applyBorder="1" applyAlignment="1">
      <alignment horizontal="center" vertical="center" wrapText="1"/>
    </xf>
    <xf numFmtId="0" fontId="24" fillId="12" borderId="7" xfId="0" applyFont="1" applyFill="1" applyBorder="1" applyAlignment="1">
      <alignment horizontal="center" vertical="center" wrapText="1"/>
    </xf>
    <xf numFmtId="0" fontId="28" fillId="12" borderId="18" xfId="0" applyFont="1" applyFill="1" applyBorder="1" applyAlignment="1">
      <alignment horizontal="center" vertical="center" wrapText="1"/>
    </xf>
    <xf numFmtId="0" fontId="28" fillId="12" borderId="19" xfId="0" applyFont="1" applyFill="1" applyBorder="1" applyAlignment="1">
      <alignment horizontal="center" vertical="center" wrapText="1"/>
    </xf>
    <xf numFmtId="0" fontId="28" fillId="12" borderId="20" xfId="0" applyFont="1" applyFill="1" applyBorder="1" applyAlignment="1">
      <alignment horizontal="center" vertical="center" wrapText="1"/>
    </xf>
    <xf numFmtId="0" fontId="28" fillId="12" borderId="21" xfId="0" applyFont="1" applyFill="1" applyBorder="1" applyAlignment="1">
      <alignment horizontal="center" vertical="center" wrapText="1"/>
    </xf>
    <xf numFmtId="0" fontId="28" fillId="12" borderId="0" xfId="0" applyFont="1" applyFill="1" applyBorder="1" applyAlignment="1">
      <alignment horizontal="center" vertical="center" wrapText="1"/>
    </xf>
    <xf numFmtId="0" fontId="28" fillId="12" borderId="5" xfId="0" applyFont="1" applyFill="1" applyBorder="1" applyAlignment="1">
      <alignment horizontal="center" vertical="center" wrapText="1"/>
    </xf>
    <xf numFmtId="0" fontId="28" fillId="12" borderId="22" xfId="0" applyFont="1" applyFill="1" applyBorder="1" applyAlignment="1">
      <alignment horizontal="center" vertical="center" wrapText="1"/>
    </xf>
    <xf numFmtId="0" fontId="28" fillId="12" borderId="2" xfId="0" applyFont="1" applyFill="1" applyBorder="1" applyAlignment="1">
      <alignment horizontal="center" vertical="center" wrapText="1"/>
    </xf>
    <xf numFmtId="0" fontId="28" fillId="12" borderId="6" xfId="0" applyFont="1" applyFill="1" applyBorder="1" applyAlignment="1">
      <alignment horizontal="center" vertical="center" wrapText="1"/>
    </xf>
    <xf numFmtId="0" fontId="28" fillId="12" borderId="26" xfId="0" applyFont="1" applyFill="1" applyBorder="1" applyAlignment="1">
      <alignment horizontal="center" vertical="center" textRotation="90" wrapText="1"/>
    </xf>
    <xf numFmtId="0" fontId="28" fillId="12" borderId="27" xfId="0" applyFont="1" applyFill="1" applyBorder="1" applyAlignment="1">
      <alignment horizontal="center" vertical="center" textRotation="90" wrapText="1"/>
    </xf>
    <xf numFmtId="0" fontId="28" fillId="12" borderId="7" xfId="0" applyFont="1" applyFill="1" applyBorder="1" applyAlignment="1">
      <alignment horizontal="center" vertical="center" textRotation="90" wrapText="1"/>
    </xf>
    <xf numFmtId="0" fontId="52" fillId="0" borderId="75" xfId="0" applyFont="1" applyFill="1" applyBorder="1" applyAlignment="1">
      <alignment horizontal="center" vertical="center" textRotation="90" wrapText="1"/>
    </xf>
    <xf numFmtId="0" fontId="52" fillId="0" borderId="77" xfId="0" applyFont="1" applyFill="1" applyBorder="1" applyAlignment="1">
      <alignment horizontal="center" vertical="center" wrapText="1"/>
    </xf>
    <xf numFmtId="0" fontId="52" fillId="0" borderId="101" xfId="0" applyFont="1" applyFill="1" applyBorder="1" applyAlignment="1">
      <alignment horizontal="center" vertical="center" wrapText="1"/>
    </xf>
    <xf numFmtId="0" fontId="53" fillId="0" borderId="75" xfId="0" applyFont="1" applyFill="1" applyBorder="1" applyAlignment="1">
      <alignment horizontal="center" vertical="center" textRotation="90" wrapText="1"/>
    </xf>
    <xf numFmtId="0" fontId="53" fillId="0" borderId="77" xfId="0" applyFont="1" applyFill="1" applyBorder="1" applyAlignment="1">
      <alignment horizontal="center" vertical="center" wrapText="1"/>
    </xf>
    <xf numFmtId="0" fontId="53" fillId="0" borderId="78" xfId="0" applyFont="1" applyFill="1" applyBorder="1" applyAlignment="1">
      <alignment horizontal="center" vertical="center" wrapText="1"/>
    </xf>
    <xf numFmtId="0" fontId="52" fillId="0" borderId="75" xfId="0" applyFont="1" applyFill="1" applyBorder="1" applyAlignment="1">
      <alignment horizontal="center" vertical="center" wrapText="1"/>
    </xf>
    <xf numFmtId="0" fontId="52" fillId="0" borderId="78" xfId="0" applyFont="1" applyFill="1" applyBorder="1" applyAlignment="1">
      <alignment horizontal="center" vertical="center" wrapText="1"/>
    </xf>
    <xf numFmtId="0" fontId="52" fillId="0" borderId="18" xfId="0" applyFont="1" applyFill="1" applyBorder="1" applyAlignment="1">
      <alignment horizontal="center" vertical="center" wrapText="1"/>
    </xf>
    <xf numFmtId="0" fontId="52" fillId="0" borderId="19" xfId="0" applyFont="1" applyFill="1" applyBorder="1" applyAlignment="1">
      <alignment horizontal="center" vertical="center" wrapText="1"/>
    </xf>
    <xf numFmtId="0" fontId="52" fillId="0" borderId="63" xfId="0" applyFont="1" applyFill="1" applyBorder="1" applyAlignment="1">
      <alignment horizontal="center" vertical="center" wrapText="1"/>
    </xf>
    <xf numFmtId="0" fontId="52" fillId="0" borderId="133" xfId="0" applyFont="1" applyFill="1" applyBorder="1" applyAlignment="1">
      <alignment horizontal="center" vertical="center" wrapText="1"/>
    </xf>
    <xf numFmtId="0" fontId="52" fillId="0" borderId="134" xfId="0" applyFont="1" applyFill="1" applyBorder="1" applyAlignment="1">
      <alignment horizontal="center" vertical="center" wrapText="1"/>
    </xf>
    <xf numFmtId="0" fontId="52" fillId="0" borderId="135" xfId="0" applyFont="1" applyFill="1" applyBorder="1" applyAlignment="1">
      <alignment horizontal="center" vertical="center" wrapText="1"/>
    </xf>
    <xf numFmtId="0" fontId="52" fillId="0" borderId="98" xfId="0" applyFont="1" applyFill="1" applyBorder="1" applyAlignment="1">
      <alignment horizontal="center" vertical="center" wrapText="1"/>
    </xf>
    <xf numFmtId="0" fontId="49" fillId="0" borderId="82" xfId="0" applyFont="1" applyFill="1" applyBorder="1" applyAlignment="1">
      <alignment horizontal="center" vertical="center" wrapText="1"/>
    </xf>
    <xf numFmtId="0" fontId="49" fillId="0" borderId="64" xfId="0" applyFont="1" applyFill="1" applyBorder="1" applyAlignment="1">
      <alignment horizontal="center" vertical="center" wrapText="1"/>
    </xf>
    <xf numFmtId="0" fontId="49" fillId="0" borderId="85" xfId="0" applyFont="1" applyFill="1" applyBorder="1" applyAlignment="1">
      <alignment horizontal="center" vertical="center" wrapText="1"/>
    </xf>
    <xf numFmtId="0" fontId="46" fillId="0" borderId="83" xfId="0" applyFont="1" applyFill="1" applyBorder="1" applyAlignment="1">
      <alignment horizontal="center" vertical="center"/>
    </xf>
    <xf numFmtId="0" fontId="46" fillId="0" borderId="64" xfId="0" applyFont="1" applyFill="1" applyBorder="1" applyAlignment="1">
      <alignment horizontal="center" vertical="center"/>
    </xf>
    <xf numFmtId="0" fontId="46" fillId="0" borderId="84" xfId="0" applyFont="1" applyFill="1" applyBorder="1" applyAlignment="1">
      <alignment horizontal="center" vertical="center"/>
    </xf>
    <xf numFmtId="0" fontId="46" fillId="0" borderId="72" xfId="0" applyFont="1" applyFill="1" applyBorder="1" applyAlignment="1">
      <alignment horizontal="center" vertical="center"/>
    </xf>
    <xf numFmtId="0" fontId="47" fillId="0" borderId="64" xfId="0" applyFont="1" applyFill="1" applyBorder="1" applyAlignment="1">
      <alignment horizontal="center" vertical="center"/>
    </xf>
    <xf numFmtId="0" fontId="47" fillId="0" borderId="85" xfId="0" applyFont="1" applyFill="1" applyBorder="1" applyAlignment="1">
      <alignment horizontal="center" vertical="center"/>
    </xf>
    <xf numFmtId="0" fontId="46" fillId="0" borderId="87" xfId="0" applyFont="1" applyFill="1" applyBorder="1" applyAlignment="1">
      <alignment horizontal="center" vertical="center"/>
    </xf>
    <xf numFmtId="0" fontId="46" fillId="0" borderId="67" xfId="0" applyFont="1" applyFill="1" applyBorder="1" applyAlignment="1">
      <alignment horizontal="center" vertical="center"/>
    </xf>
    <xf numFmtId="0" fontId="47" fillId="0" borderId="67" xfId="0" applyFont="1" applyFill="1" applyBorder="1" applyAlignment="1">
      <alignment horizontal="center" vertical="center"/>
    </xf>
    <xf numFmtId="0" fontId="47" fillId="0" borderId="88" xfId="0" applyFont="1" applyFill="1" applyBorder="1" applyAlignment="1">
      <alignment horizontal="center" vertical="center"/>
    </xf>
    <xf numFmtId="0" fontId="46" fillId="0" borderId="89" xfId="0" applyFont="1" applyFill="1" applyBorder="1" applyAlignment="1">
      <alignment horizontal="center" vertical="center"/>
    </xf>
    <xf numFmtId="164" fontId="47" fillId="0" borderId="67" xfId="0" applyNumberFormat="1" applyFont="1" applyFill="1" applyBorder="1" applyAlignment="1">
      <alignment horizontal="center" vertical="center"/>
    </xf>
    <xf numFmtId="164" fontId="47" fillId="0" borderId="90" xfId="0" applyNumberFormat="1" applyFont="1" applyFill="1" applyBorder="1" applyAlignment="1">
      <alignment horizontal="center" vertical="center"/>
    </xf>
    <xf numFmtId="0" fontId="49" fillId="14" borderId="91" xfId="0" applyFont="1" applyFill="1" applyBorder="1" applyAlignment="1">
      <alignment horizontal="center" vertical="center" wrapText="1"/>
    </xf>
    <xf numFmtId="0" fontId="48" fillId="14" borderId="70" xfId="0" applyFont="1" applyFill="1" applyBorder="1" applyAlignment="1">
      <alignment horizontal="center" vertical="center" wrapText="1"/>
    </xf>
    <xf numFmtId="0" fontId="29" fillId="12" borderId="0" xfId="0" applyFont="1" applyFill="1" applyBorder="1" applyAlignment="1">
      <alignment horizontal="left" vertical="center" wrapText="1"/>
    </xf>
    <xf numFmtId="14" fontId="26" fillId="12" borderId="56" xfId="0" applyNumberFormat="1" applyFont="1" applyFill="1" applyBorder="1" applyAlignment="1">
      <alignment horizontal="center" vertical="center" wrapText="1"/>
    </xf>
    <xf numFmtId="0" fontId="24" fillId="12" borderId="56" xfId="0" applyFont="1" applyFill="1" applyBorder="1" applyAlignment="1">
      <alignment horizontal="center" vertical="center" wrapText="1"/>
    </xf>
    <xf numFmtId="0" fontId="45" fillId="0" borderId="82" xfId="0" applyFont="1" applyFill="1" applyBorder="1" applyAlignment="1">
      <alignment horizontal="center" vertical="center"/>
    </xf>
    <xf numFmtId="0" fontId="45" fillId="0" borderId="64" xfId="0" applyFont="1" applyFill="1" applyBorder="1" applyAlignment="1">
      <alignment horizontal="center" vertical="center"/>
    </xf>
    <xf numFmtId="0" fontId="45" fillId="0" borderId="65" xfId="0" applyFont="1" applyFill="1" applyBorder="1" applyAlignment="1">
      <alignment horizontal="center" vertical="center"/>
    </xf>
    <xf numFmtId="0" fontId="45" fillId="0" borderId="86" xfId="0" applyFont="1" applyFill="1" applyBorder="1" applyAlignment="1">
      <alignment horizontal="center" vertical="center"/>
    </xf>
    <xf numFmtId="0" fontId="45" fillId="0" borderId="67" xfId="0" applyFont="1" applyFill="1" applyBorder="1" applyAlignment="1">
      <alignment horizontal="center" vertical="center"/>
    </xf>
    <xf numFmtId="0" fontId="45" fillId="0" borderId="68" xfId="0" applyFont="1" applyFill="1" applyBorder="1" applyAlignment="1">
      <alignment horizontal="center" vertical="center"/>
    </xf>
    <xf numFmtId="0" fontId="45" fillId="0" borderId="91" xfId="0" applyFont="1" applyFill="1" applyBorder="1" applyAlignment="1">
      <alignment horizontal="center" vertical="center"/>
    </xf>
    <xf numFmtId="0" fontId="45" fillId="0" borderId="70" xfId="0" applyFont="1" applyFill="1" applyBorder="1" applyAlignment="1">
      <alignment horizontal="center" vertical="center"/>
    </xf>
    <xf numFmtId="0" fontId="45" fillId="0" borderId="71" xfId="0" applyFont="1" applyFill="1" applyBorder="1" applyAlignment="1">
      <alignment horizontal="center" vertical="center"/>
    </xf>
    <xf numFmtId="14" fontId="47" fillId="0" borderId="70" xfId="0" applyNumberFormat="1" applyFont="1" applyFill="1" applyBorder="1" applyAlignment="1">
      <alignment horizontal="center" vertical="center" wrapText="1"/>
    </xf>
    <xf numFmtId="0" fontId="47" fillId="0" borderId="70" xfId="0" applyFont="1" applyFill="1" applyBorder="1" applyAlignment="1">
      <alignment horizontal="center" vertical="center" wrapText="1"/>
    </xf>
    <xf numFmtId="0" fontId="47" fillId="0" borderId="94" xfId="0" applyFont="1" applyFill="1" applyBorder="1" applyAlignment="1">
      <alignment horizontal="center" vertical="center" wrapText="1"/>
    </xf>
    <xf numFmtId="0" fontId="49" fillId="14" borderId="82" xfId="0" applyFont="1" applyFill="1" applyBorder="1" applyAlignment="1">
      <alignment horizontal="center" vertical="center" wrapText="1"/>
    </xf>
    <xf numFmtId="0" fontId="49" fillId="14" borderId="64" xfId="0" applyFont="1" applyFill="1" applyBorder="1" applyAlignment="1">
      <alignment horizontal="center" vertical="center" wrapText="1"/>
    </xf>
    <xf numFmtId="0" fontId="49" fillId="14" borderId="85" xfId="0" applyFont="1" applyFill="1" applyBorder="1" applyAlignment="1">
      <alignment horizontal="center" vertical="center" wrapText="1"/>
    </xf>
    <xf numFmtId="0" fontId="51" fillId="0" borderId="70" xfId="0" applyFont="1" applyFill="1" applyBorder="1" applyAlignment="1">
      <alignment horizontal="left" vertical="center" wrapText="1"/>
    </xf>
    <xf numFmtId="0" fontId="51" fillId="0" borderId="94" xfId="0" applyFont="1" applyFill="1" applyBorder="1" applyAlignment="1">
      <alignment horizontal="left" vertical="center" wrapText="1"/>
    </xf>
    <xf numFmtId="0" fontId="47" fillId="0" borderId="86" xfId="0" applyFont="1" applyFill="1" applyBorder="1" applyAlignment="1">
      <alignment horizontal="left" vertical="center" wrapText="1"/>
    </xf>
    <xf numFmtId="0" fontId="47" fillId="0" borderId="67" xfId="0" applyFont="1" applyFill="1" applyBorder="1" applyAlignment="1">
      <alignment horizontal="left" vertical="center" wrapText="1"/>
    </xf>
    <xf numFmtId="0" fontId="47" fillId="0" borderId="90" xfId="0" applyFont="1" applyFill="1" applyBorder="1" applyAlignment="1">
      <alignment horizontal="left" vertical="center" wrapText="1"/>
    </xf>
    <xf numFmtId="0" fontId="47" fillId="0" borderId="86" xfId="0" applyFont="1" applyFill="1" applyBorder="1" applyAlignment="1">
      <alignment horizontal="left" vertical="center"/>
    </xf>
    <xf numFmtId="0" fontId="47" fillId="0" borderId="67" xfId="0" applyFont="1" applyFill="1" applyBorder="1" applyAlignment="1">
      <alignment horizontal="left" vertical="center"/>
    </xf>
    <xf numFmtId="0" fontId="47" fillId="0" borderId="90" xfId="0" applyFont="1" applyFill="1" applyBorder="1" applyAlignment="1">
      <alignment horizontal="left" vertical="center"/>
    </xf>
    <xf numFmtId="0" fontId="52" fillId="14" borderId="109" xfId="0" applyFont="1" applyFill="1" applyBorder="1" applyAlignment="1">
      <alignment horizontal="center" vertical="center"/>
    </xf>
    <xf numFmtId="0" fontId="52" fillId="14" borderId="152" xfId="0" applyFont="1" applyFill="1" applyBorder="1" applyAlignment="1">
      <alignment horizontal="center" vertical="center"/>
    </xf>
    <xf numFmtId="0" fontId="23" fillId="12" borderId="41" xfId="0" applyFont="1" applyFill="1" applyBorder="1" applyAlignment="1">
      <alignment horizontal="left" vertical="top" wrapText="1"/>
    </xf>
    <xf numFmtId="0" fontId="23" fillId="12" borderId="51" xfId="0" applyFont="1" applyFill="1" applyBorder="1" applyAlignment="1">
      <alignment horizontal="left" vertical="top" wrapText="1"/>
    </xf>
    <xf numFmtId="0" fontId="23" fillId="12" borderId="58" xfId="0" applyFont="1" applyFill="1" applyBorder="1" applyAlignment="1">
      <alignment horizontal="left" vertical="top" wrapText="1"/>
    </xf>
    <xf numFmtId="0" fontId="23" fillId="12" borderId="58" xfId="0" applyFont="1" applyFill="1" applyBorder="1" applyAlignment="1">
      <alignment horizontal="center" vertical="center" wrapText="1"/>
    </xf>
    <xf numFmtId="0" fontId="24" fillId="12" borderId="44" xfId="0" applyFont="1" applyFill="1" applyBorder="1" applyAlignment="1">
      <alignment horizontal="center" vertical="center" wrapText="1"/>
    </xf>
    <xf numFmtId="0" fontId="23" fillId="12" borderId="34" xfId="0" applyFont="1" applyFill="1" applyBorder="1" applyAlignment="1">
      <alignment horizontal="center" vertical="center" wrapText="1"/>
    </xf>
    <xf numFmtId="0" fontId="48" fillId="0" borderId="103" xfId="0" applyFont="1" applyFill="1" applyBorder="1" applyAlignment="1">
      <alignment horizontal="center" vertical="center" wrapText="1"/>
    </xf>
    <xf numFmtId="0" fontId="48" fillId="0" borderId="77" xfId="0" applyFont="1" applyFill="1" applyBorder="1" applyAlignment="1">
      <alignment horizontal="center" vertical="center" wrapText="1"/>
    </xf>
    <xf numFmtId="0" fontId="48" fillId="0" borderId="101" xfId="0" applyFont="1" applyFill="1" applyBorder="1" applyAlignment="1">
      <alignment horizontal="center" vertical="center" wrapText="1"/>
    </xf>
    <xf numFmtId="0" fontId="48" fillId="0" borderId="76" xfId="0" applyFont="1" applyFill="1" applyBorder="1" applyAlignment="1">
      <alignment horizontal="center" vertical="center" wrapText="1"/>
    </xf>
    <xf numFmtId="0" fontId="48" fillId="0" borderId="79" xfId="0" applyFont="1" applyFill="1" applyBorder="1" applyAlignment="1">
      <alignment horizontal="center" vertical="center" wrapText="1"/>
    </xf>
    <xf numFmtId="0" fontId="53" fillId="0" borderId="75" xfId="0" applyFont="1" applyFill="1" applyBorder="1" applyAlignment="1">
      <alignment horizontal="center" vertical="center" wrapText="1"/>
    </xf>
    <xf numFmtId="0" fontId="51" fillId="0" borderId="75"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51" fillId="0" borderId="78" xfId="0" applyFont="1" applyFill="1" applyBorder="1" applyAlignment="1">
      <alignment horizontal="center" vertical="center" wrapText="1"/>
    </xf>
    <xf numFmtId="0" fontId="23" fillId="12" borderId="15" xfId="0" applyFont="1" applyFill="1" applyBorder="1" applyAlignment="1">
      <alignment horizontal="center" vertical="center" wrapText="1"/>
    </xf>
    <xf numFmtId="0" fontId="23" fillId="12" borderId="51" xfId="0" applyFont="1" applyFill="1" applyBorder="1" applyAlignment="1">
      <alignment horizontal="center" vertical="center" wrapText="1"/>
    </xf>
    <xf numFmtId="0" fontId="53" fillId="14" borderId="82" xfId="0" applyFont="1" applyFill="1" applyBorder="1" applyAlignment="1">
      <alignment horizontal="center" vertical="center" wrapText="1"/>
    </xf>
    <xf numFmtId="0" fontId="53" fillId="14" borderId="64" xfId="0" applyFont="1" applyFill="1" applyBorder="1" applyAlignment="1">
      <alignment horizontal="center" vertical="center" wrapText="1"/>
    </xf>
    <xf numFmtId="0" fontId="53" fillId="14" borderId="85" xfId="0" applyFont="1" applyFill="1" applyBorder="1" applyAlignment="1">
      <alignment horizontal="center" vertical="center" wrapText="1"/>
    </xf>
    <xf numFmtId="0" fontId="24" fillId="12" borderId="39" xfId="0" applyFont="1" applyFill="1" applyBorder="1" applyAlignment="1">
      <alignment horizontal="center" vertical="center" wrapText="1"/>
    </xf>
    <xf numFmtId="0" fontId="23" fillId="12" borderId="40" xfId="0" applyFont="1" applyFill="1" applyBorder="1" applyAlignment="1">
      <alignment horizontal="left" vertical="top" wrapText="1"/>
    </xf>
    <xf numFmtId="0" fontId="23" fillId="12" borderId="3" xfId="0" applyFont="1" applyFill="1" applyBorder="1" applyAlignment="1">
      <alignment horizontal="left" vertical="top" wrapText="1"/>
    </xf>
    <xf numFmtId="0" fontId="23" fillId="12" borderId="50" xfId="0" applyFont="1" applyFill="1" applyBorder="1" applyAlignment="1">
      <alignment horizontal="left" vertical="top" wrapText="1"/>
    </xf>
    <xf numFmtId="0" fontId="23" fillId="12" borderId="0" xfId="0" applyFont="1" applyFill="1" applyBorder="1" applyAlignment="1">
      <alignment horizontal="center" vertical="center" wrapText="1"/>
    </xf>
    <xf numFmtId="0" fontId="24" fillId="12" borderId="38" xfId="0" applyFont="1" applyFill="1" applyBorder="1" applyAlignment="1">
      <alignment horizontal="center" vertical="center" wrapText="1"/>
    </xf>
    <xf numFmtId="0" fontId="48" fillId="0" borderId="75" xfId="0" applyFont="1" applyFill="1" applyBorder="1" applyAlignment="1">
      <alignment horizontal="center" vertical="center" wrapText="1"/>
    </xf>
    <xf numFmtId="0" fontId="52" fillId="14" borderId="108" xfId="0" applyFont="1" applyFill="1" applyBorder="1" applyAlignment="1">
      <alignment horizontal="center" vertical="center"/>
    </xf>
    <xf numFmtId="0" fontId="52" fillId="12" borderId="56" xfId="0" applyFont="1" applyFill="1" applyBorder="1" applyAlignment="1">
      <alignment horizontal="center" vertical="center"/>
    </xf>
    <xf numFmtId="0" fontId="48" fillId="12" borderId="56" xfId="0" applyFont="1" applyFill="1" applyBorder="1" applyAlignment="1">
      <alignment horizontal="center" vertical="center" wrapText="1"/>
    </xf>
    <xf numFmtId="14" fontId="48" fillId="12" borderId="56" xfId="0" applyNumberFormat="1" applyFont="1" applyFill="1" applyBorder="1" applyAlignment="1">
      <alignment horizontal="center" vertical="center"/>
    </xf>
    <xf numFmtId="0" fontId="7" fillId="12" borderId="1" xfId="0" applyFont="1" applyFill="1" applyBorder="1" applyAlignment="1">
      <alignment vertical="top"/>
    </xf>
    <xf numFmtId="0" fontId="1" fillId="0" borderId="14" xfId="0" applyFont="1" applyBorder="1" applyAlignment="1">
      <alignment horizontal="center" vertical="center"/>
    </xf>
    <xf numFmtId="0" fontId="1" fillId="0" borderId="31" xfId="0" applyFont="1" applyBorder="1" applyAlignment="1">
      <alignment horizontal="center" vertical="center"/>
    </xf>
    <xf numFmtId="0" fontId="1" fillId="0" borderId="8" xfId="0" applyFont="1" applyBorder="1" applyAlignment="1">
      <alignment horizontal="center" vertical="center"/>
    </xf>
    <xf numFmtId="0" fontId="18" fillId="4" borderId="45"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9" fillId="0" borderId="45" xfId="0" applyFont="1" applyBorder="1" applyAlignment="1">
      <alignment horizontal="center" vertical="top" wrapText="1"/>
    </xf>
    <xf numFmtId="0" fontId="19" fillId="0" borderId="29" xfId="0" applyFont="1" applyBorder="1" applyAlignment="1">
      <alignment horizontal="center" vertical="top" wrapText="1"/>
    </xf>
    <xf numFmtId="0" fontId="19" fillId="0" borderId="17" xfId="0" applyFont="1" applyBorder="1" applyAlignment="1">
      <alignment horizontal="center" vertical="top" wrapText="1"/>
    </xf>
    <xf numFmtId="0" fontId="18" fillId="4" borderId="45" xfId="0" applyFont="1" applyFill="1" applyBorder="1" applyAlignment="1">
      <alignment horizontal="center" vertical="top" wrapText="1"/>
    </xf>
    <xf numFmtId="0" fontId="18" fillId="4" borderId="29" xfId="0" applyFont="1" applyFill="1" applyBorder="1" applyAlignment="1">
      <alignment horizontal="center" vertical="top" wrapText="1"/>
    </xf>
    <xf numFmtId="0" fontId="18" fillId="4" borderId="17" xfId="0" applyFont="1" applyFill="1" applyBorder="1" applyAlignment="1">
      <alignment horizontal="center" vertical="top" wrapText="1"/>
    </xf>
    <xf numFmtId="0" fontId="7" fillId="12" borderId="1" xfId="0" applyFont="1" applyFill="1" applyBorder="1" applyAlignment="1">
      <alignment vertical="top" wrapText="1"/>
    </xf>
    <xf numFmtId="0" fontId="7" fillId="0" borderId="1" xfId="0" applyFont="1" applyBorder="1" applyAlignment="1">
      <alignment vertical="top" wrapText="1"/>
    </xf>
    <xf numFmtId="0" fontId="0" fillId="3" borderId="1" xfId="0" applyFill="1" applyBorder="1" applyAlignment="1">
      <alignment horizontal="center" vertical="center" wrapText="1"/>
    </xf>
    <xf numFmtId="0" fontId="44" fillId="0" borderId="1" xfId="0" applyFont="1" applyBorder="1" applyAlignment="1">
      <alignment horizontal="center" vertical="center"/>
    </xf>
    <xf numFmtId="0" fontId="8" fillId="5" borderId="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35" fillId="0" borderId="3"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5" xfId="0" applyFont="1" applyBorder="1" applyAlignment="1">
      <alignment horizontal="center"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wrapText="1"/>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2" fillId="3" borderId="3"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7" fillId="0" borderId="1" xfId="0" applyFont="1" applyBorder="1" applyAlignment="1">
      <alignment vertical="top"/>
    </xf>
    <xf numFmtId="0" fontId="0" fillId="3" borderId="3" xfId="0" applyFill="1" applyBorder="1" applyAlignment="1">
      <alignment horizontal="center" vertical="center" wrapText="1"/>
    </xf>
    <xf numFmtId="0" fontId="43" fillId="0" borderId="3"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15" xfId="0" applyFont="1" applyBorder="1" applyAlignment="1">
      <alignment horizontal="center"/>
    </xf>
    <xf numFmtId="0" fontId="16" fillId="0" borderId="3" xfId="0" applyFont="1" applyBorder="1" applyAlignment="1">
      <alignment horizontal="center" vertical="center" textRotation="90" wrapText="1"/>
    </xf>
    <xf numFmtId="0" fontId="16" fillId="0" borderId="16" xfId="0" applyFont="1" applyBorder="1" applyAlignment="1">
      <alignment horizontal="center" vertical="center" textRotation="90" wrapText="1"/>
    </xf>
    <xf numFmtId="0" fontId="16" fillId="0" borderId="15" xfId="0" applyFont="1" applyBorder="1" applyAlignment="1">
      <alignment horizontal="center" vertical="center" textRotation="90" wrapText="1"/>
    </xf>
    <xf numFmtId="0" fontId="3" fillId="0" borderId="0" xfId="0" applyFont="1" applyBorder="1" applyAlignment="1">
      <alignment horizontal="center" vertical="center" wrapText="1"/>
    </xf>
    <xf numFmtId="0" fontId="7" fillId="0" borderId="0" xfId="0" applyFont="1" applyBorder="1" applyAlignment="1">
      <alignment wrapText="1"/>
    </xf>
    <xf numFmtId="14" fontId="47" fillId="0" borderId="65" xfId="0" applyNumberFormat="1" applyFont="1" applyFill="1" applyBorder="1" applyAlignment="1">
      <alignment horizontal="center" vertical="center"/>
    </xf>
    <xf numFmtId="0" fontId="47" fillId="0" borderId="72" xfId="0" applyFont="1" applyFill="1" applyBorder="1" applyAlignment="1">
      <alignment horizontal="center" vertical="center"/>
    </xf>
    <xf numFmtId="0" fontId="47" fillId="0" borderId="106" xfId="0" applyFont="1" applyFill="1" applyBorder="1" applyAlignment="1">
      <alignment horizontal="center" vertical="center"/>
    </xf>
    <xf numFmtId="0" fontId="47" fillId="0" borderId="106" xfId="0" applyFont="1" applyFill="1" applyBorder="1" applyAlignment="1">
      <alignment horizontal="center" vertical="center" wrapText="1"/>
    </xf>
    <xf numFmtId="0" fontId="47" fillId="0" borderId="55" xfId="0" applyFont="1" applyFill="1" applyBorder="1" applyAlignment="1">
      <alignment horizontal="center" vertical="center"/>
    </xf>
    <xf numFmtId="0" fontId="47" fillId="0" borderId="116" xfId="0" applyFont="1" applyFill="1" applyBorder="1" applyAlignment="1">
      <alignment horizontal="center" vertical="center"/>
    </xf>
    <xf numFmtId="0" fontId="47" fillId="0" borderId="89" xfId="0" applyFont="1" applyFill="1" applyBorder="1" applyAlignment="1">
      <alignment horizontal="center" vertical="center"/>
    </xf>
    <xf numFmtId="0" fontId="47" fillId="0" borderId="12" xfId="0" applyFont="1" applyFill="1" applyBorder="1" applyAlignment="1">
      <alignment horizontal="center" vertical="center"/>
    </xf>
    <xf numFmtId="0" fontId="47" fillId="0" borderId="105" xfId="0" applyFont="1" applyFill="1" applyBorder="1" applyAlignment="1">
      <alignment horizontal="center" vertical="center"/>
    </xf>
    <xf numFmtId="14" fontId="47" fillId="0" borderId="68" xfId="0" applyNumberFormat="1" applyFont="1" applyFill="1" applyBorder="1" applyAlignment="1">
      <alignment horizontal="center" vertical="center"/>
    </xf>
    <xf numFmtId="14" fontId="47" fillId="0" borderId="106" xfId="0" applyNumberFormat="1" applyFont="1" applyFill="1" applyBorder="1" applyAlignment="1">
      <alignment horizontal="center" vertical="center"/>
    </xf>
    <xf numFmtId="0" fontId="47" fillId="0" borderId="68" xfId="0" applyFont="1" applyFill="1" applyBorder="1" applyAlignment="1">
      <alignment horizontal="center" vertical="center"/>
    </xf>
    <xf numFmtId="0" fontId="46" fillId="14" borderId="111" xfId="0" applyFont="1" applyFill="1" applyBorder="1" applyAlignment="1">
      <alignment horizontal="center" vertical="center"/>
    </xf>
    <xf numFmtId="0" fontId="46" fillId="14" borderId="112" xfId="0" applyFont="1" applyFill="1" applyBorder="1" applyAlignment="1">
      <alignment horizontal="center" vertical="center"/>
    </xf>
    <xf numFmtId="0" fontId="46" fillId="14" borderId="29" xfId="0" applyFont="1" applyFill="1" applyBorder="1" applyAlignment="1">
      <alignment horizontal="center" vertical="center"/>
    </xf>
    <xf numFmtId="0" fontId="46" fillId="14" borderId="114" xfId="0" applyFont="1" applyFill="1" applyBorder="1" applyAlignment="1">
      <alignment horizontal="center" vertical="center"/>
    </xf>
    <xf numFmtId="0" fontId="46" fillId="14" borderId="113" xfId="0" applyFont="1" applyFill="1" applyBorder="1" applyAlignment="1">
      <alignment horizontal="center" vertical="center"/>
    </xf>
    <xf numFmtId="0" fontId="47" fillId="0" borderId="65" xfId="0" applyFont="1" applyFill="1" applyBorder="1" applyAlignment="1">
      <alignment horizontal="center" vertical="center"/>
    </xf>
    <xf numFmtId="0" fontId="47" fillId="0" borderId="46" xfId="0" applyFont="1" applyFill="1" applyBorder="1" applyAlignment="1">
      <alignment horizontal="center" vertical="center"/>
    </xf>
    <xf numFmtId="0" fontId="47" fillId="0" borderId="68" xfId="0" applyFont="1" applyFill="1" applyBorder="1" applyAlignment="1">
      <alignment horizontal="center" vertical="center" wrapText="1"/>
    </xf>
    <xf numFmtId="0" fontId="47" fillId="0" borderId="116" xfId="0" applyFont="1" applyFill="1" applyBorder="1" applyAlignment="1">
      <alignment horizontal="center" vertical="center" wrapText="1"/>
    </xf>
    <xf numFmtId="0" fontId="47" fillId="0" borderId="89" xfId="0" applyFont="1" applyFill="1" applyBorder="1" applyAlignment="1">
      <alignment horizontal="center" vertical="center" wrapText="1"/>
    </xf>
    <xf numFmtId="0" fontId="46" fillId="14" borderId="45" xfId="0" applyFont="1" applyFill="1" applyBorder="1" applyAlignment="1">
      <alignment horizontal="center" vertical="center"/>
    </xf>
    <xf numFmtId="0" fontId="46" fillId="14" borderId="17" xfId="0" applyFont="1" applyFill="1" applyBorder="1" applyAlignment="1">
      <alignment horizontal="center" vertical="center"/>
    </xf>
    <xf numFmtId="0" fontId="47" fillId="0" borderId="47" xfId="0" applyFont="1" applyFill="1" applyBorder="1" applyAlignment="1">
      <alignment horizontal="center" vertical="center"/>
    </xf>
    <xf numFmtId="14" fontId="47" fillId="0" borderId="89" xfId="0" applyNumberFormat="1" applyFont="1" applyFill="1" applyBorder="1" applyAlignment="1">
      <alignment horizontal="center" vertical="center"/>
    </xf>
    <xf numFmtId="0" fontId="57" fillId="12" borderId="60" xfId="0" applyFont="1" applyFill="1" applyBorder="1" applyAlignment="1" applyProtection="1">
      <alignment horizontal="center" vertical="center" wrapText="1"/>
      <protection locked="0"/>
    </xf>
    <xf numFmtId="0" fontId="57" fillId="12" borderId="132" xfId="0" applyFont="1" applyFill="1" applyBorder="1" applyAlignment="1" applyProtection="1">
      <alignment horizontal="center" vertical="center" wrapText="1"/>
      <protection locked="0"/>
    </xf>
    <xf numFmtId="0" fontId="57" fillId="12" borderId="137" xfId="0" applyFont="1" applyFill="1" applyBorder="1" applyAlignment="1" applyProtection="1">
      <alignment horizontal="center" vertical="center" wrapText="1"/>
      <protection locked="0"/>
    </xf>
    <xf numFmtId="0" fontId="57" fillId="12" borderId="143" xfId="0" applyFont="1" applyFill="1" applyBorder="1" applyAlignment="1" applyProtection="1">
      <alignment horizontal="center" vertical="center" wrapText="1"/>
      <protection locked="0"/>
    </xf>
    <xf numFmtId="0" fontId="57" fillId="12" borderId="29" xfId="0" applyFont="1" applyFill="1" applyBorder="1" applyAlignment="1" applyProtection="1">
      <alignment horizontal="center" vertical="center" wrapText="1"/>
      <protection locked="0"/>
    </xf>
    <xf numFmtId="0" fontId="57" fillId="12" borderId="144" xfId="0" applyFont="1" applyFill="1" applyBorder="1" applyAlignment="1" applyProtection="1">
      <alignment horizontal="center" vertical="center" wrapText="1"/>
      <protection locked="0"/>
    </xf>
    <xf numFmtId="9" fontId="57" fillId="12" borderId="143" xfId="0" applyNumberFormat="1" applyFont="1" applyFill="1" applyBorder="1" applyAlignment="1" applyProtection="1">
      <alignment horizontal="center" vertical="center" wrapText="1"/>
      <protection locked="0"/>
    </xf>
    <xf numFmtId="9" fontId="57" fillId="12" borderId="144" xfId="0" applyNumberFormat="1" applyFont="1" applyFill="1" applyBorder="1" applyAlignment="1" applyProtection="1">
      <alignment horizontal="center" vertical="center" wrapText="1"/>
      <protection locked="0"/>
    </xf>
    <xf numFmtId="9" fontId="57" fillId="12" borderId="60" xfId="0" applyNumberFormat="1" applyFont="1" applyFill="1" applyBorder="1" applyAlignment="1" applyProtection="1">
      <alignment horizontal="center" vertical="center" wrapText="1"/>
      <protection locked="0"/>
    </xf>
    <xf numFmtId="9" fontId="57" fillId="12" borderId="132" xfId="0" applyNumberFormat="1" applyFont="1" applyFill="1" applyBorder="1" applyAlignment="1" applyProtection="1">
      <alignment horizontal="center" vertical="center" wrapText="1"/>
      <protection locked="0"/>
    </xf>
    <xf numFmtId="9" fontId="57" fillId="12" borderId="125" xfId="0" applyNumberFormat="1" applyFont="1" applyFill="1" applyBorder="1" applyAlignment="1" applyProtection="1">
      <alignment horizontal="center" vertical="center" wrapText="1"/>
      <protection locked="0"/>
    </xf>
    <xf numFmtId="0" fontId="57" fillId="12" borderId="43" xfId="0" applyFont="1" applyFill="1" applyBorder="1" applyAlignment="1" applyProtection="1">
      <alignment horizontal="center" vertical="center" wrapText="1"/>
      <protection locked="0"/>
    </xf>
    <xf numFmtId="0" fontId="57" fillId="12" borderId="46" xfId="0" applyFont="1" applyFill="1" applyBorder="1" applyAlignment="1" applyProtection="1">
      <alignment horizontal="center" vertical="center" wrapText="1"/>
      <protection locked="0"/>
    </xf>
    <xf numFmtId="0" fontId="57" fillId="12" borderId="136" xfId="0" applyFont="1" applyFill="1" applyBorder="1" applyAlignment="1" applyProtection="1">
      <alignment horizontal="center" vertical="center" wrapText="1"/>
      <protection locked="0"/>
    </xf>
    <xf numFmtId="9" fontId="57" fillId="12" borderId="137" xfId="0" applyNumberFormat="1" applyFont="1" applyFill="1" applyBorder="1" applyAlignment="1" applyProtection="1">
      <alignment horizontal="center" vertical="center" wrapText="1"/>
      <protection locked="0"/>
    </xf>
    <xf numFmtId="9" fontId="57" fillId="12" borderId="43" xfId="0" applyNumberFormat="1" applyFont="1" applyFill="1" applyBorder="1" applyAlignment="1" applyProtection="1">
      <alignment horizontal="center" vertical="center" wrapText="1"/>
      <protection locked="0"/>
    </xf>
    <xf numFmtId="9" fontId="57" fillId="12" borderId="46" xfId="0" applyNumberFormat="1" applyFont="1" applyFill="1" applyBorder="1" applyAlignment="1" applyProtection="1">
      <alignment horizontal="center" vertical="center" wrapText="1"/>
      <protection locked="0"/>
    </xf>
    <xf numFmtId="9" fontId="57" fillId="12" borderId="23" xfId="0" applyNumberFormat="1" applyFont="1" applyFill="1" applyBorder="1" applyAlignment="1" applyProtection="1">
      <alignment horizontal="center" vertical="center" wrapText="1"/>
      <protection locked="0"/>
    </xf>
    <xf numFmtId="0" fontId="46" fillId="14" borderId="111" xfId="0" applyFont="1" applyFill="1" applyBorder="1" applyAlignment="1">
      <alignment horizontal="center" vertical="center" wrapText="1"/>
    </xf>
    <xf numFmtId="0" fontId="46" fillId="14" borderId="112" xfId="0" applyFont="1" applyFill="1" applyBorder="1" applyAlignment="1">
      <alignment horizontal="center" vertical="center" wrapText="1"/>
    </xf>
    <xf numFmtId="0" fontId="46" fillId="14" borderId="113" xfId="0" applyFont="1" applyFill="1" applyBorder="1" applyAlignment="1">
      <alignment horizontal="center" vertical="center" wrapText="1"/>
    </xf>
    <xf numFmtId="0" fontId="46" fillId="14" borderId="45" xfId="0" applyFont="1" applyFill="1" applyBorder="1" applyAlignment="1">
      <alignment horizontal="center" vertical="center" wrapText="1"/>
    </xf>
    <xf numFmtId="0" fontId="46" fillId="14" borderId="29" xfId="0" applyFont="1" applyFill="1" applyBorder="1" applyAlignment="1">
      <alignment horizontal="center" vertical="center" wrapText="1"/>
    </xf>
    <xf numFmtId="0" fontId="46" fillId="14" borderId="17" xfId="0" applyFont="1" applyFill="1" applyBorder="1" applyAlignment="1">
      <alignment horizontal="center" vertical="center" wrapText="1"/>
    </xf>
    <xf numFmtId="0" fontId="25" fillId="12" borderId="60" xfId="0" applyFont="1" applyFill="1" applyBorder="1" applyAlignment="1">
      <alignment horizontal="center" vertical="center" wrapText="1"/>
    </xf>
    <xf numFmtId="0" fontId="25" fillId="12" borderId="137" xfId="0" applyFont="1" applyFill="1" applyBorder="1" applyAlignment="1">
      <alignment horizontal="center" vertical="center" wrapText="1"/>
    </xf>
    <xf numFmtId="0" fontId="56" fillId="12" borderId="60" xfId="0" applyFont="1" applyFill="1" applyBorder="1" applyAlignment="1">
      <alignment horizontal="center" vertical="center"/>
    </xf>
    <xf numFmtId="0" fontId="56" fillId="12" borderId="137" xfId="0" applyFont="1" applyFill="1" applyBorder="1" applyAlignment="1">
      <alignment horizontal="center" vertical="center"/>
    </xf>
    <xf numFmtId="0" fontId="30" fillId="0" borderId="60" xfId="0" applyFont="1" applyBorder="1" applyAlignment="1">
      <alignment horizontal="left" vertical="center"/>
    </xf>
    <xf numFmtId="0" fontId="30" fillId="0" borderId="137" xfId="0" applyFont="1" applyBorder="1" applyAlignment="1">
      <alignment horizontal="left" vertical="center"/>
    </xf>
    <xf numFmtId="0" fontId="56" fillId="0" borderId="60" xfId="0" applyFont="1" applyBorder="1" applyAlignment="1">
      <alignment horizontal="center" vertical="center"/>
    </xf>
    <xf numFmtId="0" fontId="56" fillId="0" borderId="132" xfId="0" applyFont="1" applyBorder="1" applyAlignment="1">
      <alignment horizontal="center" vertical="center"/>
    </xf>
    <xf numFmtId="0" fontId="56" fillId="0" borderId="137" xfId="0" applyFont="1" applyBorder="1" applyAlignment="1">
      <alignment horizontal="center" vertical="center"/>
    </xf>
    <xf numFmtId="0" fontId="56" fillId="0" borderId="60" xfId="0" applyFont="1" applyBorder="1" applyAlignment="1">
      <alignment horizontal="center" vertical="center" wrapText="1"/>
    </xf>
    <xf numFmtId="0" fontId="56" fillId="0" borderId="132" xfId="0" applyFont="1" applyBorder="1" applyAlignment="1">
      <alignment horizontal="center" vertical="center" wrapText="1"/>
    </xf>
    <xf numFmtId="0" fontId="56" fillId="0" borderId="137" xfId="0" applyFont="1" applyBorder="1" applyAlignment="1">
      <alignment horizontal="center" vertical="center" wrapText="1"/>
    </xf>
    <xf numFmtId="0" fontId="56" fillId="12" borderId="60" xfId="0" applyFont="1" applyFill="1" applyBorder="1" applyAlignment="1">
      <alignment horizontal="center" vertical="center" wrapText="1"/>
    </xf>
    <xf numFmtId="0" fontId="56" fillId="12" borderId="132" xfId="0" applyFont="1" applyFill="1" applyBorder="1" applyAlignment="1">
      <alignment horizontal="center" vertical="center" wrapText="1"/>
    </xf>
    <xf numFmtId="0" fontId="56" fillId="12" borderId="137" xfId="0" applyFont="1" applyFill="1" applyBorder="1" applyAlignment="1">
      <alignment horizontal="center" vertical="center" wrapText="1"/>
    </xf>
    <xf numFmtId="14" fontId="56" fillId="0" borderId="60" xfId="0" applyNumberFormat="1" applyFont="1" applyBorder="1" applyAlignment="1">
      <alignment horizontal="center" vertical="center" wrapText="1"/>
    </xf>
    <xf numFmtId="14" fontId="56" fillId="0" borderId="137" xfId="0" applyNumberFormat="1" applyFont="1" applyBorder="1" applyAlignment="1">
      <alignment horizontal="center" vertical="center" wrapText="1"/>
    </xf>
    <xf numFmtId="0" fontId="25" fillId="14" borderId="71" xfId="0" applyFont="1" applyFill="1" applyBorder="1" applyAlignment="1">
      <alignment horizontal="center" vertical="center" wrapText="1"/>
    </xf>
    <xf numFmtId="0" fontId="25" fillId="14" borderId="73" xfId="0" applyFont="1" applyFill="1" applyBorder="1" applyAlignment="1">
      <alignment horizontal="center" vertical="center" wrapText="1"/>
    </xf>
    <xf numFmtId="0" fontId="25" fillId="12" borderId="43" xfId="0" applyFont="1" applyFill="1" applyBorder="1" applyAlignment="1">
      <alignment horizontal="center" vertical="center" wrapText="1"/>
    </xf>
    <xf numFmtId="0" fontId="25" fillId="12" borderId="136" xfId="0" applyFont="1" applyFill="1" applyBorder="1" applyAlignment="1">
      <alignment horizontal="center" vertical="center" wrapText="1"/>
    </xf>
    <xf numFmtId="0" fontId="56" fillId="12" borderId="43" xfId="0" applyFont="1" applyFill="1" applyBorder="1" applyAlignment="1">
      <alignment horizontal="center" vertical="center"/>
    </xf>
    <xf numFmtId="0" fontId="56" fillId="12" borderId="136" xfId="0" applyFont="1" applyFill="1" applyBorder="1" applyAlignment="1">
      <alignment horizontal="center" vertical="center"/>
    </xf>
    <xf numFmtId="0" fontId="30" fillId="12" borderId="43" xfId="0" applyFont="1" applyFill="1" applyBorder="1" applyAlignment="1">
      <alignment horizontal="left" vertical="center"/>
    </xf>
    <xf numFmtId="0" fontId="30" fillId="12" borderId="136" xfId="0" applyFont="1" applyFill="1" applyBorder="1" applyAlignment="1">
      <alignment horizontal="left" vertical="center"/>
    </xf>
    <xf numFmtId="0" fontId="56" fillId="12" borderId="46" xfId="0" applyFont="1" applyFill="1" applyBorder="1" applyAlignment="1">
      <alignment horizontal="center" vertical="center"/>
    </xf>
    <xf numFmtId="0" fontId="56" fillId="12" borderId="43" xfId="0" applyFont="1" applyFill="1" applyBorder="1" applyAlignment="1">
      <alignment horizontal="center" vertical="center" wrapText="1"/>
    </xf>
    <xf numFmtId="0" fontId="56" fillId="12" borderId="46" xfId="0" applyFont="1" applyFill="1" applyBorder="1" applyAlignment="1">
      <alignment horizontal="center" vertical="center" wrapText="1"/>
    </xf>
    <xf numFmtId="0" fontId="56" fillId="12" borderId="136" xfId="0" applyFont="1" applyFill="1" applyBorder="1" applyAlignment="1">
      <alignment horizontal="center" vertical="center" wrapText="1"/>
    </xf>
    <xf numFmtId="14" fontId="56" fillId="12" borderId="43" xfId="0" applyNumberFormat="1" applyFont="1" applyFill="1" applyBorder="1" applyAlignment="1">
      <alignment horizontal="center" vertical="center" wrapText="1"/>
    </xf>
    <xf numFmtId="14" fontId="56" fillId="12" borderId="136" xfId="0" applyNumberFormat="1" applyFont="1" applyFill="1" applyBorder="1" applyAlignment="1">
      <alignment horizontal="center" vertical="center" wrapText="1"/>
    </xf>
    <xf numFmtId="0" fontId="25" fillId="14" borderId="132" xfId="0" applyFont="1" applyFill="1" applyBorder="1" applyAlignment="1">
      <alignment horizontal="center" vertical="center" wrapText="1"/>
    </xf>
    <xf numFmtId="0" fontId="38" fillId="0" borderId="58" xfId="0" applyFont="1" applyBorder="1" applyAlignment="1">
      <alignment horizontal="center"/>
    </xf>
    <xf numFmtId="0" fontId="38" fillId="0" borderId="34" xfId="0" applyFont="1" applyBorder="1" applyAlignment="1">
      <alignment horizontal="center"/>
    </xf>
    <xf numFmtId="0" fontId="25" fillId="14" borderId="52" xfId="0" applyFont="1" applyFill="1" applyBorder="1" applyAlignment="1">
      <alignment horizontal="center" vertical="center" wrapText="1"/>
    </xf>
    <xf numFmtId="0" fontId="25" fillId="14" borderId="0" xfId="0" applyFont="1" applyFill="1" applyBorder="1" applyAlignment="1">
      <alignment horizontal="center" vertical="center" wrapText="1"/>
    </xf>
    <xf numFmtId="0" fontId="25" fillId="14" borderId="49" xfId="0" applyFont="1" applyFill="1" applyBorder="1" applyAlignment="1">
      <alignment horizontal="center" vertical="center" wrapText="1"/>
    </xf>
    <xf numFmtId="0" fontId="25" fillId="14" borderId="11" xfId="0" applyFont="1" applyFill="1" applyBorder="1" applyAlignment="1">
      <alignment horizontal="center" vertical="center" wrapText="1"/>
    </xf>
    <xf numFmtId="0" fontId="25" fillId="14" borderId="12" xfId="0" applyFont="1" applyFill="1" applyBorder="1" applyAlignment="1">
      <alignment horizontal="center" vertical="center" wrapText="1"/>
    </xf>
    <xf numFmtId="0" fontId="25" fillId="14" borderId="13" xfId="0" applyFont="1" applyFill="1" applyBorder="1" applyAlignment="1">
      <alignment horizontal="center" vertical="center" wrapText="1"/>
    </xf>
    <xf numFmtId="0" fontId="25" fillId="14" borderId="147" xfId="0" applyFont="1" applyFill="1" applyBorder="1" applyAlignment="1">
      <alignment horizontal="center" vertical="center" wrapText="1"/>
    </xf>
    <xf numFmtId="0" fontId="25" fillId="14" borderId="61" xfId="0" applyFont="1" applyFill="1" applyBorder="1" applyAlignment="1">
      <alignment horizontal="center" vertical="center" wrapText="1"/>
    </xf>
    <xf numFmtId="0" fontId="25" fillId="14" borderId="145" xfId="0" applyFont="1" applyFill="1" applyBorder="1" applyAlignment="1">
      <alignment horizontal="center" vertical="center" wrapText="1"/>
    </xf>
    <xf numFmtId="0" fontId="25" fillId="14" borderId="2" xfId="0" applyFont="1" applyFill="1" applyBorder="1" applyAlignment="1">
      <alignment horizontal="center" vertical="center" wrapText="1"/>
    </xf>
    <xf numFmtId="0" fontId="25" fillId="14" borderId="69" xfId="0" applyFont="1" applyFill="1" applyBorder="1" applyAlignment="1">
      <alignment horizontal="center" vertical="center" wrapText="1"/>
    </xf>
    <xf numFmtId="0" fontId="25" fillId="14" borderId="68" xfId="0" applyFont="1" applyFill="1" applyBorder="1" applyAlignment="1">
      <alignment horizontal="center" vertical="center" wrapText="1"/>
    </xf>
    <xf numFmtId="0" fontId="25" fillId="14" borderId="116" xfId="0" applyFont="1" applyFill="1" applyBorder="1" applyAlignment="1">
      <alignment horizontal="center" vertical="center" wrapText="1"/>
    </xf>
    <xf numFmtId="0" fontId="25" fillId="14" borderId="89" xfId="0" applyFont="1" applyFill="1" applyBorder="1" applyAlignment="1">
      <alignment horizontal="center" vertical="center" wrapText="1"/>
    </xf>
    <xf numFmtId="0" fontId="25" fillId="14" borderId="110" xfId="0" applyFont="1" applyFill="1" applyBorder="1" applyAlignment="1">
      <alignment horizontal="center" vertical="center" wrapText="1"/>
    </xf>
    <xf numFmtId="0" fontId="25" fillId="14" borderId="146" xfId="0" applyFont="1" applyFill="1" applyBorder="1" applyAlignment="1">
      <alignment horizontal="center" vertical="center" wrapText="1"/>
    </xf>
    <xf numFmtId="0" fontId="25" fillId="14" borderId="107" xfId="0" applyFont="1" applyFill="1" applyBorder="1" applyAlignment="1">
      <alignment horizontal="center" vertical="center" wrapText="1"/>
    </xf>
    <xf numFmtId="0" fontId="25" fillId="14" borderId="105" xfId="0" applyFont="1" applyFill="1" applyBorder="1" applyAlignment="1">
      <alignment horizontal="center" vertical="center" wrapText="1"/>
    </xf>
    <xf numFmtId="0" fontId="25" fillId="14" borderId="10" xfId="0" applyFont="1" applyFill="1" applyBorder="1" applyAlignment="1">
      <alignment horizontal="center" vertical="center" wrapText="1"/>
    </xf>
    <xf numFmtId="0" fontId="25" fillId="14" borderId="59" xfId="0" applyFont="1" applyFill="1" applyBorder="1" applyAlignment="1">
      <alignment horizontal="center" vertical="center" wrapText="1"/>
    </xf>
    <xf numFmtId="0" fontId="25" fillId="14" borderId="95" xfId="0" applyFont="1" applyFill="1" applyBorder="1" applyAlignment="1">
      <alignment horizontal="center" vertical="center" wrapText="1"/>
    </xf>
    <xf numFmtId="0" fontId="25" fillId="14" borderId="48" xfId="0" applyFont="1" applyFill="1" applyBorder="1" applyAlignment="1">
      <alignment horizontal="center" vertical="center" wrapText="1"/>
    </xf>
    <xf numFmtId="0" fontId="25" fillId="14" borderId="6" xfId="0" applyFont="1" applyFill="1" applyBorder="1" applyAlignment="1">
      <alignment horizontal="center" vertical="center" wrapText="1"/>
    </xf>
    <xf numFmtId="0" fontId="38" fillId="0" borderId="37" xfId="0" applyFont="1" applyBorder="1" applyAlignment="1" applyProtection="1">
      <alignment horizontal="center" vertical="center" wrapText="1"/>
      <protection locked="0"/>
    </xf>
    <xf numFmtId="0" fontId="38" fillId="0" borderId="56" xfId="0" applyFont="1" applyBorder="1" applyAlignment="1" applyProtection="1">
      <alignment horizontal="center" vertical="center" wrapText="1"/>
      <protection locked="0"/>
    </xf>
    <xf numFmtId="0" fontId="38" fillId="0" borderId="58" xfId="0" applyFont="1" applyBorder="1" applyAlignment="1" applyProtection="1">
      <alignment horizontal="center" vertical="center" wrapText="1"/>
      <protection locked="0"/>
    </xf>
    <xf numFmtId="9" fontId="38" fillId="0" borderId="37" xfId="0" applyNumberFormat="1" applyFont="1" applyBorder="1" applyAlignment="1" applyProtection="1">
      <alignment horizontal="center" vertical="center" wrapText="1"/>
      <protection locked="0"/>
    </xf>
    <xf numFmtId="0" fontId="38" fillId="0" borderId="37" xfId="0" applyFont="1" applyBorder="1" applyAlignment="1">
      <alignment horizontal="center"/>
    </xf>
    <xf numFmtId="0" fontId="38" fillId="0" borderId="32" xfId="0" applyFont="1" applyBorder="1" applyAlignment="1">
      <alignment horizontal="center"/>
    </xf>
    <xf numFmtId="0" fontId="25" fillId="12" borderId="56" xfId="0" applyFont="1" applyFill="1" applyBorder="1" applyAlignment="1">
      <alignment horizontal="center" vertical="center" wrapText="1"/>
    </xf>
    <xf numFmtId="0" fontId="25" fillId="12" borderId="58" xfId="0" applyFont="1" applyFill="1" applyBorder="1" applyAlignment="1">
      <alignment horizontal="center" vertical="center" wrapText="1"/>
    </xf>
    <xf numFmtId="0" fontId="38" fillId="0" borderId="56" xfId="0" applyFont="1" applyBorder="1" applyAlignment="1">
      <alignment horizontal="center"/>
    </xf>
    <xf numFmtId="0" fontId="38" fillId="0" borderId="62" xfId="0" applyFont="1" applyBorder="1" applyAlignment="1">
      <alignment horizontal="center"/>
    </xf>
    <xf numFmtId="9" fontId="38" fillId="0" borderId="58" xfId="0" applyNumberFormat="1" applyFont="1" applyBorder="1" applyAlignment="1" applyProtection="1">
      <alignment horizontal="center" vertical="center" wrapText="1"/>
      <protection locked="0"/>
    </xf>
    <xf numFmtId="0" fontId="39" fillId="12" borderId="37" xfId="0" applyFont="1" applyFill="1" applyBorder="1" applyAlignment="1">
      <alignment horizontal="center" vertical="center"/>
    </xf>
    <xf numFmtId="0" fontId="39" fillId="12" borderId="56" xfId="0" applyFont="1" applyFill="1" applyBorder="1" applyAlignment="1">
      <alignment horizontal="center" vertical="center"/>
    </xf>
    <xf numFmtId="0" fontId="39" fillId="12" borderId="58" xfId="0" applyFont="1" applyFill="1" applyBorder="1" applyAlignment="1">
      <alignment horizontal="center" vertical="center"/>
    </xf>
    <xf numFmtId="0" fontId="39" fillId="12" borderId="37" xfId="0" applyFont="1" applyFill="1" applyBorder="1" applyAlignment="1">
      <alignment horizontal="center" vertical="center" wrapText="1"/>
    </xf>
    <xf numFmtId="0" fontId="39" fillId="12" borderId="56" xfId="0" applyFont="1" applyFill="1" applyBorder="1" applyAlignment="1">
      <alignment horizontal="center" vertical="center" wrapText="1"/>
    </xf>
    <xf numFmtId="0" fontId="39" fillId="12" borderId="58" xfId="0" applyFont="1" applyFill="1" applyBorder="1" applyAlignment="1">
      <alignment horizontal="center" vertical="center" wrapText="1"/>
    </xf>
    <xf numFmtId="0" fontId="25" fillId="12" borderId="36" xfId="0" applyFont="1" applyFill="1" applyBorder="1" applyAlignment="1">
      <alignment horizontal="center" vertical="center" wrapText="1"/>
    </xf>
    <xf numFmtId="0" fontId="25" fillId="12" borderId="117" xfId="0" applyFont="1" applyFill="1" applyBorder="1" applyAlignment="1">
      <alignment horizontal="center" vertical="center" wrapText="1"/>
    </xf>
    <xf numFmtId="0" fontId="25" fillId="12" borderId="38" xfId="0" applyFont="1" applyFill="1" applyBorder="1" applyAlignment="1">
      <alignment horizontal="center" vertical="center" wrapText="1"/>
    </xf>
    <xf numFmtId="0" fontId="25" fillId="12" borderId="37" xfId="0" applyFont="1" applyFill="1" applyBorder="1" applyAlignment="1">
      <alignment horizontal="center" vertical="center" wrapText="1"/>
    </xf>
    <xf numFmtId="0" fontId="41" fillId="12" borderId="37" xfId="0" applyFont="1" applyFill="1" applyBorder="1" applyAlignment="1" applyProtection="1">
      <alignment horizontal="center" vertical="center" wrapText="1"/>
      <protection locked="0"/>
    </xf>
    <xf numFmtId="0" fontId="41" fillId="12" borderId="56" xfId="0" applyFont="1" applyFill="1" applyBorder="1" applyAlignment="1" applyProtection="1">
      <alignment horizontal="center" vertical="center" wrapText="1"/>
      <protection locked="0"/>
    </xf>
    <xf numFmtId="0" fontId="41" fillId="12" borderId="58" xfId="0" applyFont="1" applyFill="1" applyBorder="1" applyAlignment="1" applyProtection="1">
      <alignment horizontal="center" vertical="center" wrapText="1"/>
      <protection locked="0"/>
    </xf>
    <xf numFmtId="0" fontId="39" fillId="0" borderId="37" xfId="0" applyFont="1" applyBorder="1" applyAlignment="1">
      <alignment horizontal="center" vertical="center"/>
    </xf>
    <xf numFmtId="0" fontId="39" fillId="0" borderId="56" xfId="0" applyFont="1" applyBorder="1" applyAlignment="1">
      <alignment horizontal="center" vertical="center"/>
    </xf>
    <xf numFmtId="0" fontId="39" fillId="0" borderId="58" xfId="0" applyFont="1" applyBorder="1" applyAlignment="1">
      <alignment horizontal="center" vertical="center"/>
    </xf>
    <xf numFmtId="14" fontId="38" fillId="0" borderId="56" xfId="0" applyNumberFormat="1" applyFont="1" applyBorder="1" applyAlignment="1" applyProtection="1">
      <alignment horizontal="center" vertical="center" wrapText="1"/>
      <protection locked="0"/>
    </xf>
    <xf numFmtId="14" fontId="38" fillId="0" borderId="53" xfId="0" applyNumberFormat="1" applyFont="1" applyBorder="1" applyAlignment="1" applyProtection="1">
      <alignment horizontal="center" vertical="center" wrapText="1"/>
      <protection locked="0"/>
    </xf>
    <xf numFmtId="9" fontId="38" fillId="0" borderId="56" xfId="0" applyNumberFormat="1" applyFont="1" applyBorder="1" applyAlignment="1" applyProtection="1">
      <alignment horizontal="center" vertical="center" wrapText="1"/>
      <protection locked="0"/>
    </xf>
    <xf numFmtId="0" fontId="38" fillId="0" borderId="53" xfId="0" applyFont="1" applyBorder="1" applyAlignment="1" applyProtection="1">
      <alignment horizontal="center" vertical="center" wrapText="1"/>
      <protection locked="0"/>
    </xf>
    <xf numFmtId="0" fontId="38" fillId="0" borderId="53" xfId="0" applyFont="1" applyBorder="1" applyAlignment="1">
      <alignment horizontal="center"/>
    </xf>
    <xf numFmtId="0" fontId="38" fillId="0" borderId="54" xfId="0" applyFont="1" applyBorder="1" applyAlignment="1">
      <alignment horizontal="center"/>
    </xf>
    <xf numFmtId="0" fontId="39" fillId="12" borderId="53" xfId="0" applyFont="1" applyFill="1" applyBorder="1" applyAlignment="1">
      <alignment horizontal="center" vertical="center" wrapText="1"/>
    </xf>
    <xf numFmtId="0" fontId="25" fillId="12" borderId="53" xfId="0" applyFont="1" applyFill="1" applyBorder="1" applyAlignment="1">
      <alignment horizontal="center" vertical="center" wrapText="1"/>
    </xf>
    <xf numFmtId="0" fontId="39" fillId="12" borderId="53" xfId="0" applyFont="1" applyFill="1" applyBorder="1" applyAlignment="1">
      <alignment horizontal="center" vertical="center"/>
    </xf>
    <xf numFmtId="14" fontId="38" fillId="0" borderId="37" xfId="0" applyNumberFormat="1" applyFont="1" applyBorder="1" applyAlignment="1" applyProtection="1">
      <alignment horizontal="center" vertical="center" wrapText="1"/>
      <protection locked="0"/>
    </xf>
    <xf numFmtId="0" fontId="38" fillId="12" borderId="37" xfId="0" applyFont="1" applyFill="1" applyBorder="1" applyAlignment="1" applyProtection="1">
      <alignment horizontal="center" vertical="center"/>
      <protection locked="0"/>
    </xf>
    <xf numFmtId="0" fontId="38" fillId="12" borderId="56" xfId="0" applyFont="1" applyFill="1" applyBorder="1" applyAlignment="1" applyProtection="1">
      <alignment horizontal="center" vertical="center"/>
      <protection locked="0"/>
    </xf>
    <xf numFmtId="9" fontId="38" fillId="0" borderId="53" xfId="0" applyNumberFormat="1" applyFont="1" applyBorder="1" applyAlignment="1" applyProtection="1">
      <alignment horizontal="center" vertical="center" wrapText="1"/>
      <protection locked="0"/>
    </xf>
    <xf numFmtId="0" fontId="39" fillId="0" borderId="37" xfId="0" applyFont="1" applyBorder="1" applyAlignment="1">
      <alignment horizontal="center" vertical="center" wrapText="1"/>
    </xf>
    <xf numFmtId="0" fontId="39" fillId="0" borderId="56" xfId="0" applyFont="1" applyBorder="1" applyAlignment="1">
      <alignment horizontal="center" vertical="center" wrapText="1"/>
    </xf>
    <xf numFmtId="0" fontId="25" fillId="12" borderId="40" xfId="0" applyFont="1" applyFill="1" applyBorder="1" applyAlignment="1">
      <alignment horizontal="center" vertical="center" wrapText="1"/>
    </xf>
    <xf numFmtId="0" fontId="40" fillId="12" borderId="37" xfId="0" applyFont="1" applyFill="1" applyBorder="1" applyAlignment="1" applyProtection="1">
      <alignment horizontal="center" vertical="center" wrapText="1"/>
      <protection locked="0"/>
    </xf>
    <xf numFmtId="0" fontId="40" fillId="12" borderId="56" xfId="0" applyFont="1" applyFill="1" applyBorder="1" applyAlignment="1" applyProtection="1">
      <alignment horizontal="center" vertical="center" wrapText="1"/>
      <protection locked="0"/>
    </xf>
    <xf numFmtId="0" fontId="40" fillId="12" borderId="53" xfId="0" applyFont="1" applyFill="1" applyBorder="1" applyAlignment="1" applyProtection="1">
      <alignment horizontal="center" vertical="center" wrapText="1"/>
      <protection locked="0"/>
    </xf>
    <xf numFmtId="0" fontId="30" fillId="0" borderId="37" xfId="0" applyFont="1" applyBorder="1" applyAlignment="1">
      <alignment horizontal="justify" vertical="center" wrapText="1"/>
    </xf>
    <xf numFmtId="0" fontId="30" fillId="0" borderId="56" xfId="0" applyFont="1" applyBorder="1" applyAlignment="1">
      <alignment horizontal="justify" vertical="center" wrapText="1"/>
    </xf>
    <xf numFmtId="0" fontId="38" fillId="12" borderId="37" xfId="0" applyFont="1" applyFill="1" applyBorder="1" applyAlignment="1" applyProtection="1">
      <alignment horizontal="center" vertical="center" wrapText="1"/>
      <protection locked="0"/>
    </xf>
    <xf numFmtId="0" fontId="38" fillId="12" borderId="56" xfId="0" applyFont="1" applyFill="1" applyBorder="1" applyAlignment="1" applyProtection="1">
      <alignment horizontal="center" vertical="center" wrapText="1"/>
      <protection locked="0"/>
    </xf>
    <xf numFmtId="0" fontId="39" fillId="0" borderId="53" xfId="0" applyFont="1" applyBorder="1" applyAlignment="1">
      <alignment horizontal="center" vertical="center"/>
    </xf>
    <xf numFmtId="0" fontId="39" fillId="0" borderId="53" xfId="0" applyFont="1" applyBorder="1" applyAlignment="1">
      <alignment horizontal="center" vertical="center" wrapText="1"/>
    </xf>
    <xf numFmtId="0" fontId="25" fillId="12" borderId="37" xfId="0" applyFont="1" applyFill="1" applyBorder="1" applyAlignment="1">
      <alignment horizontal="left" vertical="center" wrapText="1"/>
    </xf>
    <xf numFmtId="0" fontId="25" fillId="12" borderId="53" xfId="0" applyFont="1" applyFill="1" applyBorder="1" applyAlignment="1">
      <alignment horizontal="left" vertical="center" wrapText="1"/>
    </xf>
    <xf numFmtId="0" fontId="11" fillId="12" borderId="37" xfId="0" applyFont="1" applyFill="1" applyBorder="1" applyAlignment="1" applyProtection="1">
      <alignment horizontal="center" vertical="center" wrapText="1"/>
      <protection locked="0"/>
    </xf>
    <xf numFmtId="0" fontId="11" fillId="12" borderId="53" xfId="0" applyFont="1" applyFill="1" applyBorder="1" applyAlignment="1" applyProtection="1">
      <alignment horizontal="center" vertical="center" wrapText="1"/>
      <protection locked="0"/>
    </xf>
    <xf numFmtId="0" fontId="38" fillId="0" borderId="15" xfId="0" applyFont="1" applyBorder="1" applyAlignment="1">
      <alignment horizontal="center"/>
    </xf>
    <xf numFmtId="0" fontId="38" fillId="0" borderId="51" xfId="0" applyFont="1" applyBorder="1" applyAlignment="1">
      <alignment horizontal="center"/>
    </xf>
    <xf numFmtId="0" fontId="38" fillId="0" borderId="15" xfId="0" applyFont="1" applyBorder="1" applyAlignment="1" applyProtection="1">
      <alignment horizontal="center" vertical="center" wrapText="1"/>
      <protection locked="0"/>
    </xf>
    <xf numFmtId="14" fontId="38" fillId="0" borderId="15" xfId="0" applyNumberFormat="1" applyFont="1" applyBorder="1" applyAlignment="1" applyProtection="1">
      <alignment horizontal="center" vertical="center" wrapText="1"/>
      <protection locked="0"/>
    </xf>
    <xf numFmtId="9" fontId="38" fillId="0" borderId="15" xfId="0" applyNumberFormat="1" applyFont="1" applyBorder="1" applyAlignment="1" applyProtection="1">
      <alignment horizontal="center" vertical="center" wrapText="1"/>
      <protection locked="0"/>
    </xf>
    <xf numFmtId="0" fontId="39" fillId="12" borderId="15" xfId="0" applyFont="1" applyFill="1" applyBorder="1" applyAlignment="1">
      <alignment horizontal="center" vertical="center" wrapText="1"/>
    </xf>
    <xf numFmtId="0" fontId="25" fillId="12" borderId="41" xfId="0" applyFont="1" applyFill="1" applyBorder="1" applyAlignment="1">
      <alignment horizontal="center" vertical="center" wrapText="1"/>
    </xf>
    <xf numFmtId="0" fontId="25" fillId="12" borderId="15" xfId="0" applyFont="1" applyFill="1" applyBorder="1" applyAlignment="1">
      <alignment horizontal="left" vertical="center" wrapText="1"/>
    </xf>
    <xf numFmtId="0" fontId="25" fillId="12" borderId="56" xfId="0" applyFont="1" applyFill="1" applyBorder="1" applyAlignment="1">
      <alignment horizontal="left" vertical="center" wrapText="1"/>
    </xf>
    <xf numFmtId="0" fontId="11" fillId="12" borderId="15" xfId="0" applyFont="1" applyFill="1" applyBorder="1" applyAlignment="1" applyProtection="1">
      <alignment horizontal="center" vertical="center" wrapText="1"/>
      <protection locked="0"/>
    </xf>
    <xf numFmtId="0" fontId="11" fillId="12" borderId="56" xfId="0" applyFont="1" applyFill="1" applyBorder="1" applyAlignment="1" applyProtection="1">
      <alignment horizontal="center" vertical="center" wrapText="1"/>
      <protection locked="0"/>
    </xf>
    <xf numFmtId="0" fontId="39" fillId="12" borderId="15" xfId="0" applyFont="1" applyFill="1" applyBorder="1" applyAlignment="1">
      <alignment horizontal="center" vertical="center"/>
    </xf>
    <xf numFmtId="0" fontId="25" fillId="14" borderId="56" xfId="0" applyFont="1" applyFill="1" applyBorder="1" applyAlignment="1">
      <alignment horizontal="center" vertical="center" textRotation="90" wrapText="1"/>
    </xf>
    <xf numFmtId="0" fontId="25" fillId="14" borderId="58" xfId="0" applyFont="1" applyFill="1" applyBorder="1" applyAlignment="1">
      <alignment horizontal="center" vertical="center" textRotation="90" wrapText="1"/>
    </xf>
    <xf numFmtId="0" fontId="25" fillId="14" borderId="37" xfId="0" applyFont="1" applyFill="1" applyBorder="1" applyAlignment="1">
      <alignment horizontal="center" vertical="center" wrapText="1"/>
    </xf>
    <xf numFmtId="0" fontId="25" fillId="14" borderId="56" xfId="0" applyFont="1" applyFill="1" applyBorder="1" applyAlignment="1">
      <alignment horizontal="center" vertical="center" wrapText="1"/>
    </xf>
    <xf numFmtId="0" fontId="25" fillId="14" borderId="58" xfId="0" applyFont="1" applyFill="1" applyBorder="1" applyAlignment="1">
      <alignment horizontal="center" vertical="center" wrapText="1"/>
    </xf>
    <xf numFmtId="0" fontId="25" fillId="14" borderId="37" xfId="0" applyFont="1" applyFill="1" applyBorder="1" applyAlignment="1">
      <alignment horizontal="center"/>
    </xf>
    <xf numFmtId="0" fontId="27" fillId="14" borderId="45" xfId="0" applyFont="1" applyFill="1" applyBorder="1" applyAlignment="1">
      <alignment horizontal="left" vertical="center" wrapText="1"/>
    </xf>
    <xf numFmtId="0" fontId="27" fillId="14" borderId="29" xfId="0" applyFont="1" applyFill="1" applyBorder="1" applyAlignment="1">
      <alignment horizontal="left" vertical="center" wrapText="1"/>
    </xf>
    <xf numFmtId="0" fontId="27" fillId="14" borderId="17" xfId="0" applyFont="1" applyFill="1" applyBorder="1" applyAlignment="1">
      <alignment horizontal="left" vertical="center" wrapText="1"/>
    </xf>
    <xf numFmtId="0" fontId="32" fillId="12" borderId="45" xfId="0" applyFont="1" applyFill="1" applyBorder="1" applyAlignment="1">
      <alignment horizontal="left" vertical="center" wrapText="1"/>
    </xf>
    <xf numFmtId="0" fontId="32" fillId="12" borderId="29" xfId="0" applyFont="1" applyFill="1" applyBorder="1" applyAlignment="1">
      <alignment horizontal="left" vertical="center" wrapText="1"/>
    </xf>
    <xf numFmtId="0" fontId="32" fillId="12" borderId="17" xfId="0" applyFont="1" applyFill="1" applyBorder="1" applyAlignment="1">
      <alignment horizontal="left" vertical="center" wrapText="1"/>
    </xf>
    <xf numFmtId="0" fontId="25" fillId="12" borderId="45" xfId="0" applyFont="1" applyFill="1" applyBorder="1" applyAlignment="1">
      <alignment horizontal="left" vertical="center" wrapText="1"/>
    </xf>
    <xf numFmtId="0" fontId="25" fillId="12" borderId="29" xfId="0" applyFont="1" applyFill="1" applyBorder="1" applyAlignment="1">
      <alignment horizontal="left" vertical="center" wrapText="1"/>
    </xf>
    <xf numFmtId="0" fontId="25" fillId="12" borderId="17" xfId="0" applyFont="1" applyFill="1" applyBorder="1" applyAlignment="1">
      <alignment horizontal="left" vertical="center" wrapText="1"/>
    </xf>
    <xf numFmtId="0" fontId="25" fillId="12" borderId="0" xfId="0" applyFont="1" applyFill="1" applyAlignment="1">
      <alignment horizontal="left" vertical="center" wrapText="1"/>
    </xf>
    <xf numFmtId="0" fontId="30" fillId="12" borderId="21" xfId="0" applyFont="1" applyFill="1" applyBorder="1" applyAlignment="1">
      <alignment horizontal="left" vertical="center" wrapText="1"/>
    </xf>
    <xf numFmtId="0" fontId="30" fillId="12" borderId="0" xfId="0" applyFont="1" applyFill="1" applyAlignment="1">
      <alignment horizontal="left" vertical="center" wrapText="1"/>
    </xf>
    <xf numFmtId="0" fontId="30" fillId="12" borderId="5" xfId="0" applyFont="1" applyFill="1" applyBorder="1" applyAlignment="1">
      <alignment horizontal="left" vertical="center" wrapText="1"/>
    </xf>
    <xf numFmtId="0" fontId="30" fillId="12" borderId="0" xfId="0" applyFont="1" applyFill="1" applyBorder="1" applyAlignment="1">
      <alignment horizontal="left" vertical="center" wrapText="1"/>
    </xf>
    <xf numFmtId="0" fontId="25" fillId="14" borderId="36" xfId="0" applyFont="1" applyFill="1" applyBorder="1" applyAlignment="1">
      <alignment horizontal="center" vertical="center" wrapText="1"/>
    </xf>
    <xf numFmtId="0" fontId="25" fillId="14" borderId="117" xfId="0" applyFont="1" applyFill="1" applyBorder="1" applyAlignment="1">
      <alignment horizontal="center" vertical="center" wrapText="1"/>
    </xf>
    <xf numFmtId="0" fontId="25" fillId="14" borderId="37" xfId="0" applyFont="1" applyFill="1" applyBorder="1" applyAlignment="1">
      <alignment horizontal="center" vertical="center"/>
    </xf>
    <xf numFmtId="0" fontId="25" fillId="14" borderId="56" xfId="0" applyFont="1" applyFill="1" applyBorder="1" applyAlignment="1">
      <alignment horizontal="center" vertical="center"/>
    </xf>
    <xf numFmtId="0" fontId="25" fillId="14" borderId="62" xfId="0" applyFont="1" applyFill="1" applyBorder="1" applyAlignment="1">
      <alignment horizontal="center" vertical="center" wrapText="1"/>
    </xf>
    <xf numFmtId="0" fontId="25" fillId="14" borderId="34" xfId="0" applyFont="1" applyFill="1" applyBorder="1" applyAlignment="1">
      <alignment horizontal="center" vertical="center" wrapText="1"/>
    </xf>
    <xf numFmtId="0" fontId="25" fillId="14" borderId="32" xfId="0" applyFont="1" applyFill="1" applyBorder="1" applyAlignment="1">
      <alignment horizontal="center" vertical="center" wrapText="1"/>
    </xf>
    <xf numFmtId="0" fontId="32" fillId="12" borderId="70" xfId="0" applyFont="1" applyFill="1" applyBorder="1" applyAlignment="1">
      <alignment horizontal="center" vertical="center"/>
    </xf>
    <xf numFmtId="0" fontId="32" fillId="12" borderId="71" xfId="0" applyFont="1" applyFill="1" applyBorder="1" applyAlignment="1">
      <alignment horizontal="center" vertical="center"/>
    </xf>
    <xf numFmtId="14" fontId="32" fillId="12" borderId="58" xfId="0" applyNumberFormat="1" applyFont="1" applyFill="1" applyBorder="1" applyAlignment="1">
      <alignment horizontal="center" vertical="center"/>
    </xf>
    <xf numFmtId="14" fontId="32" fillId="12" borderId="34" xfId="0" applyNumberFormat="1" applyFont="1" applyFill="1" applyBorder="1" applyAlignment="1">
      <alignment horizontal="center" vertical="center"/>
    </xf>
    <xf numFmtId="0" fontId="30" fillId="12" borderId="0" xfId="0" applyFont="1" applyFill="1" applyAlignment="1">
      <alignment horizontal="left" vertical="top"/>
    </xf>
    <xf numFmtId="165" fontId="25" fillId="12" borderId="64" xfId="0" applyNumberFormat="1" applyFont="1" applyFill="1" applyBorder="1" applyAlignment="1">
      <alignment horizontal="center" vertical="center"/>
    </xf>
    <xf numFmtId="165" fontId="25" fillId="12" borderId="65" xfId="0" applyNumberFormat="1" applyFont="1" applyFill="1" applyBorder="1" applyAlignment="1">
      <alignment horizontal="center" vertical="center"/>
    </xf>
    <xf numFmtId="0" fontId="27" fillId="14" borderId="45" xfId="0" applyFont="1" applyFill="1" applyBorder="1" applyAlignment="1">
      <alignment horizontal="center" vertical="center"/>
    </xf>
    <xf numFmtId="0" fontId="27" fillId="14" borderId="29" xfId="0" applyFont="1" applyFill="1" applyBorder="1" applyAlignment="1">
      <alignment horizontal="center" vertical="center"/>
    </xf>
    <xf numFmtId="0" fontId="27" fillId="14" borderId="17" xfId="0" applyFont="1" applyFill="1" applyBorder="1" applyAlignment="1">
      <alignment horizontal="center" vertical="center"/>
    </xf>
    <xf numFmtId="0" fontId="27" fillId="14" borderId="73" xfId="0" applyFont="1" applyFill="1" applyBorder="1" applyAlignment="1">
      <alignment horizontal="center" vertical="center"/>
    </xf>
    <xf numFmtId="0" fontId="27" fillId="14" borderId="70" xfId="0" applyFont="1" applyFill="1" applyBorder="1" applyAlignment="1">
      <alignment horizontal="center" vertical="center"/>
    </xf>
    <xf numFmtId="0" fontId="27" fillId="14" borderId="71" xfId="0" applyFont="1" applyFill="1" applyBorder="1" applyAlignment="1">
      <alignment horizontal="center" vertical="center"/>
    </xf>
    <xf numFmtId="49" fontId="32" fillId="12" borderId="45" xfId="0" applyNumberFormat="1" applyFont="1" applyFill="1" applyBorder="1" applyAlignment="1">
      <alignment horizontal="left" vertical="center" wrapText="1"/>
    </xf>
    <xf numFmtId="49" fontId="32" fillId="12" borderId="29" xfId="0" applyNumberFormat="1" applyFont="1" applyFill="1" applyBorder="1" applyAlignment="1">
      <alignment horizontal="left" vertical="center" wrapText="1"/>
    </xf>
    <xf numFmtId="49" fontId="32" fillId="12" borderId="17" xfId="0" applyNumberFormat="1" applyFont="1" applyFill="1" applyBorder="1" applyAlignment="1">
      <alignment horizontal="left" vertical="center" wrapText="1"/>
    </xf>
    <xf numFmtId="0" fontId="42" fillId="0" borderId="18" xfId="0" applyFont="1" applyBorder="1" applyAlignment="1">
      <alignment horizontal="center" vertical="center"/>
    </xf>
    <xf numFmtId="0" fontId="42" fillId="0" borderId="63" xfId="0" applyFont="1" applyBorder="1" applyAlignment="1">
      <alignment horizontal="center" vertical="center"/>
    </xf>
    <xf numFmtId="0" fontId="42" fillId="0" borderId="21" xfId="0" applyFont="1" applyBorder="1" applyAlignment="1">
      <alignment horizontal="center" vertical="center"/>
    </xf>
    <xf numFmtId="0" fontId="42" fillId="0" borderId="66" xfId="0" applyFont="1" applyBorder="1" applyAlignment="1">
      <alignment horizontal="center" vertical="center"/>
    </xf>
    <xf numFmtId="0" fontId="42" fillId="0" borderId="22" xfId="0" applyFont="1" applyBorder="1" applyAlignment="1">
      <alignment horizontal="center" vertical="center"/>
    </xf>
    <xf numFmtId="0" fontId="42" fillId="0" borderId="69" xfId="0" applyFont="1" applyBorder="1" applyAlignment="1">
      <alignment horizontal="center" vertical="center"/>
    </xf>
    <xf numFmtId="0" fontId="27" fillId="0" borderId="64" xfId="0" applyFont="1" applyBorder="1" applyAlignment="1">
      <alignment horizontal="center" vertical="center"/>
    </xf>
    <xf numFmtId="0" fontId="32" fillId="12" borderId="64" xfId="0" applyFont="1" applyFill="1" applyBorder="1" applyAlignment="1">
      <alignment horizontal="center" vertical="center"/>
    </xf>
    <xf numFmtId="0" fontId="32" fillId="12" borderId="65" xfId="0" applyFont="1" applyFill="1" applyBorder="1" applyAlignment="1">
      <alignment horizontal="center" vertical="center"/>
    </xf>
    <xf numFmtId="0" fontId="32" fillId="12" borderId="37" xfId="0" applyFont="1" applyFill="1" applyBorder="1" applyAlignment="1">
      <alignment horizontal="center" vertical="center"/>
    </xf>
    <xf numFmtId="0" fontId="32" fillId="12" borderId="32" xfId="0" applyFont="1" applyFill="1" applyBorder="1" applyAlignment="1">
      <alignment horizontal="center" vertical="center"/>
    </xf>
    <xf numFmtId="0" fontId="27" fillId="0" borderId="67" xfId="0" applyFont="1" applyBorder="1" applyAlignment="1">
      <alignment horizontal="center" vertical="center"/>
    </xf>
    <xf numFmtId="0" fontId="32" fillId="12" borderId="67" xfId="0" applyFont="1" applyFill="1" applyBorder="1" applyAlignment="1">
      <alignment horizontal="center" vertical="center"/>
    </xf>
    <xf numFmtId="0" fontId="32" fillId="12" borderId="68" xfId="0" applyFont="1" applyFill="1" applyBorder="1" applyAlignment="1">
      <alignment horizontal="center" vertical="center"/>
    </xf>
    <xf numFmtId="164" fontId="32" fillId="12" borderId="56" xfId="0" applyNumberFormat="1" applyFont="1" applyFill="1" applyBorder="1" applyAlignment="1">
      <alignment horizontal="center" vertical="center"/>
    </xf>
    <xf numFmtId="164" fontId="32" fillId="12" borderId="62" xfId="0" applyNumberFormat="1" applyFont="1" applyFill="1" applyBorder="1" applyAlignment="1">
      <alignment horizontal="center" vertical="center"/>
    </xf>
    <xf numFmtId="0" fontId="27" fillId="0" borderId="70" xfId="0" applyFont="1" applyBorder="1" applyAlignment="1">
      <alignment horizontal="center" vertical="center"/>
    </xf>
    <xf numFmtId="0" fontId="60" fillId="12" borderId="104" xfId="0" applyFont="1" applyFill="1" applyBorder="1" applyAlignment="1">
      <alignment horizontal="center" vertical="center"/>
    </xf>
    <xf numFmtId="0" fontId="60" fillId="12" borderId="8" xfId="0" applyFont="1" applyFill="1" applyBorder="1" applyAlignment="1">
      <alignment horizontal="center" vertical="center"/>
    </xf>
    <xf numFmtId="0" fontId="60" fillId="12" borderId="104" xfId="0" applyFont="1" applyFill="1" applyBorder="1" applyAlignment="1">
      <alignment horizontal="center"/>
    </xf>
    <xf numFmtId="0" fontId="60" fillId="12" borderId="8" xfId="0" applyFont="1" applyFill="1" applyBorder="1" applyAlignment="1">
      <alignment horizontal="center"/>
    </xf>
    <xf numFmtId="14" fontId="64" fillId="0" borderId="56" xfId="0" applyNumberFormat="1" applyFont="1" applyFill="1" applyBorder="1" applyAlignment="1">
      <alignment horizontal="center" vertical="top" wrapText="1"/>
    </xf>
    <xf numFmtId="0" fontId="47" fillId="0" borderId="56" xfId="0" applyFont="1" applyFill="1" applyBorder="1" applyAlignment="1">
      <alignment horizontal="center" vertical="center"/>
    </xf>
    <xf numFmtId="14" fontId="64" fillId="0" borderId="104" xfId="0" applyNumberFormat="1" applyFont="1" applyFill="1" applyBorder="1" applyAlignment="1" applyProtection="1">
      <alignment horizontal="center" vertical="center" wrapText="1"/>
      <protection locked="0"/>
    </xf>
    <xf numFmtId="14" fontId="64" fillId="0" borderId="8" xfId="0" applyNumberFormat="1" applyFont="1" applyFill="1" applyBorder="1" applyAlignment="1" applyProtection="1">
      <alignment horizontal="center" vertical="center" wrapText="1"/>
      <protection locked="0"/>
    </xf>
    <xf numFmtId="0" fontId="64" fillId="0" borderId="104" xfId="0" applyFont="1" applyFill="1" applyBorder="1" applyAlignment="1" applyProtection="1">
      <alignment horizontal="center" vertical="top" wrapText="1"/>
      <protection locked="0"/>
    </xf>
    <xf numFmtId="0" fontId="64" fillId="0" borderId="8" xfId="0" applyFont="1" applyFill="1" applyBorder="1" applyAlignment="1" applyProtection="1">
      <alignment horizontal="center" vertical="top" wrapText="1"/>
      <protection locked="0"/>
    </xf>
    <xf numFmtId="0" fontId="63" fillId="16" borderId="56" xfId="0" applyFont="1" applyFill="1" applyBorder="1" applyAlignment="1">
      <alignment horizontal="center" vertical="center" wrapText="1"/>
    </xf>
    <xf numFmtId="0" fontId="66" fillId="17" borderId="56" xfId="0" applyFont="1" applyFill="1" applyBorder="1" applyAlignment="1">
      <alignment horizontal="center" vertical="center" wrapText="1"/>
    </xf>
    <xf numFmtId="0" fontId="68" fillId="12" borderId="21" xfId="0" applyFont="1" applyFill="1" applyBorder="1" applyAlignment="1">
      <alignment horizontal="center" vertical="center" wrapText="1"/>
    </xf>
    <xf numFmtId="0" fontId="68" fillId="12" borderId="0" xfId="0" applyFont="1" applyFill="1" applyAlignment="1">
      <alignment horizontal="center" vertical="center" wrapText="1"/>
    </xf>
    <xf numFmtId="0" fontId="68" fillId="12" borderId="5" xfId="0" applyFont="1" applyFill="1" applyBorder="1" applyAlignment="1">
      <alignment horizontal="center" vertical="center" wrapText="1"/>
    </xf>
    <xf numFmtId="0" fontId="60" fillId="0" borderId="58" xfId="0" applyFont="1" applyBorder="1" applyAlignment="1">
      <alignment horizontal="center" vertical="center" wrapText="1"/>
    </xf>
    <xf numFmtId="0" fontId="68" fillId="14" borderId="18" xfId="0" applyFont="1" applyFill="1" applyBorder="1" applyAlignment="1">
      <alignment horizontal="center" vertical="center" wrapText="1"/>
    </xf>
    <xf numFmtId="0" fontId="68" fillId="14" borderId="19" xfId="0" applyFont="1" applyFill="1" applyBorder="1" applyAlignment="1">
      <alignment horizontal="center" vertical="center" wrapText="1"/>
    </xf>
    <xf numFmtId="0" fontId="68" fillId="14" borderId="141" xfId="0" applyFont="1" applyFill="1" applyBorder="1" applyAlignment="1">
      <alignment horizontal="center" vertical="center" wrapText="1"/>
    </xf>
    <xf numFmtId="0" fontId="68" fillId="14" borderId="21" xfId="0" applyFont="1" applyFill="1" applyBorder="1" applyAlignment="1">
      <alignment horizontal="center" vertical="center" wrapText="1"/>
    </xf>
    <xf numFmtId="0" fontId="68" fillId="14" borderId="0" xfId="0" applyFont="1" applyFill="1" applyAlignment="1">
      <alignment horizontal="center" vertical="center" wrapText="1"/>
    </xf>
    <xf numFmtId="0" fontId="68" fillId="14" borderId="49" xfId="0" applyFont="1" applyFill="1" applyBorder="1" applyAlignment="1">
      <alignment horizontal="center" vertical="center" wrapText="1"/>
    </xf>
    <xf numFmtId="0" fontId="68" fillId="14" borderId="22" xfId="0" applyFont="1" applyFill="1" applyBorder="1" applyAlignment="1">
      <alignment horizontal="center" vertical="center" wrapText="1"/>
    </xf>
    <xf numFmtId="0" fontId="68" fillId="14" borderId="2" xfId="0" applyFont="1" applyFill="1" applyBorder="1" applyAlignment="1">
      <alignment horizontal="center" vertical="center" wrapText="1"/>
    </xf>
    <xf numFmtId="0" fontId="68" fillId="14" borderId="142" xfId="0" applyFont="1" applyFill="1" applyBorder="1" applyAlignment="1">
      <alignment horizontal="center" vertical="center" wrapText="1"/>
    </xf>
    <xf numFmtId="0" fontId="66" fillId="17" borderId="15" xfId="0" applyFont="1" applyFill="1" applyBorder="1" applyAlignment="1">
      <alignment horizontal="center" vertical="center" wrapText="1"/>
    </xf>
    <xf numFmtId="0" fontId="66" fillId="17" borderId="51" xfId="0" applyFont="1" applyFill="1" applyBorder="1" applyAlignment="1">
      <alignment horizontal="center" vertical="center" wrapText="1"/>
    </xf>
    <xf numFmtId="0" fontId="66" fillId="17" borderId="62" xfId="0" applyFont="1" applyFill="1" applyBorder="1" applyAlignment="1">
      <alignment horizontal="center" vertical="center" wrapText="1"/>
    </xf>
    <xf numFmtId="0" fontId="61" fillId="12" borderId="45" xfId="0" applyFont="1" applyFill="1" applyBorder="1" applyAlignment="1">
      <alignment horizontal="center"/>
    </xf>
    <xf numFmtId="0" fontId="61" fillId="12" borderId="29" xfId="0" applyFont="1" applyFill="1" applyBorder="1" applyAlignment="1">
      <alignment horizontal="center"/>
    </xf>
    <xf numFmtId="0" fontId="61" fillId="12" borderId="17" xfId="0" applyFont="1" applyFill="1" applyBorder="1" applyAlignment="1">
      <alignment horizontal="center"/>
    </xf>
    <xf numFmtId="0" fontId="62" fillId="13" borderId="36" xfId="0" applyFont="1" applyFill="1" applyBorder="1" applyAlignment="1">
      <alignment horizontal="center"/>
    </xf>
    <xf numFmtId="0" fontId="62" fillId="13" borderId="37" xfId="0" applyFont="1" applyFill="1" applyBorder="1" applyAlignment="1">
      <alignment horizontal="center"/>
    </xf>
    <xf numFmtId="0" fontId="66" fillId="17" borderId="37" xfId="0" applyFont="1" applyFill="1" applyBorder="1" applyAlignment="1">
      <alignment horizontal="center" vertical="center" wrapText="1"/>
    </xf>
    <xf numFmtId="0" fontId="66" fillId="17" borderId="53" xfId="0" applyFont="1" applyFill="1" applyBorder="1" applyAlignment="1">
      <alignment horizontal="center" vertical="center" wrapText="1"/>
    </xf>
    <xf numFmtId="0" fontId="67" fillId="17" borderId="37" xfId="0" applyFont="1" applyFill="1" applyBorder="1" applyAlignment="1">
      <alignment horizontal="center" vertical="center" wrapText="1"/>
    </xf>
    <xf numFmtId="0" fontId="63" fillId="16" borderId="56" xfId="0" applyFont="1" applyFill="1" applyBorder="1" applyAlignment="1">
      <alignment horizontal="center" wrapText="1"/>
    </xf>
    <xf numFmtId="0" fontId="63" fillId="16" borderId="19" xfId="0" applyFont="1" applyFill="1" applyBorder="1" applyAlignment="1">
      <alignment horizontal="center" vertical="center" wrapText="1"/>
    </xf>
    <xf numFmtId="0" fontId="63" fillId="16" borderId="20" xfId="0" applyFont="1" applyFill="1" applyBorder="1" applyAlignment="1">
      <alignment horizontal="center" vertical="center" wrapText="1"/>
    </xf>
    <xf numFmtId="14" fontId="64" fillId="0" borderId="104" xfId="0" applyNumberFormat="1" applyFont="1" applyFill="1" applyBorder="1" applyAlignment="1">
      <alignment horizontal="center" vertical="center" wrapText="1"/>
    </xf>
    <xf numFmtId="14" fontId="64" fillId="0" borderId="116" xfId="0" applyNumberFormat="1" applyFont="1" applyFill="1" applyBorder="1" applyAlignment="1">
      <alignment horizontal="center" vertical="center" wrapText="1"/>
    </xf>
    <xf numFmtId="14" fontId="64" fillId="0" borderId="8" xfId="0" applyNumberFormat="1" applyFont="1" applyFill="1" applyBorder="1" applyAlignment="1">
      <alignment horizontal="center" vertical="center" wrapText="1"/>
    </xf>
    <xf numFmtId="14" fontId="64" fillId="0" borderId="104" xfId="0" applyNumberFormat="1" applyFont="1" applyFill="1" applyBorder="1" applyAlignment="1">
      <alignment horizontal="center" vertical="top" wrapText="1"/>
    </xf>
    <xf numFmtId="14" fontId="64" fillId="0" borderId="116" xfId="0" applyNumberFormat="1" applyFont="1" applyFill="1" applyBorder="1" applyAlignment="1">
      <alignment horizontal="center" vertical="top" wrapText="1"/>
    </xf>
    <xf numFmtId="14" fontId="64" fillId="0" borderId="8" xfId="0" applyNumberFormat="1" applyFont="1" applyFill="1" applyBorder="1" applyAlignment="1">
      <alignment horizontal="center" vertical="top" wrapText="1"/>
    </xf>
  </cellXfs>
  <cellStyles count="3">
    <cellStyle name="Normal" xfId="0" builtinId="0"/>
    <cellStyle name="Normal 2" xfId="1" xr:uid="{00000000-0005-0000-0000-000001000000}"/>
    <cellStyle name="Porcentaje 2" xfId="2" xr:uid="{26BDEC3D-6436-431B-9BAB-BDED8C4DF167}"/>
  </cellStyles>
  <dxfs count="113">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theme="5" tint="-0.24994659260841701"/>
        </patternFill>
      </fill>
    </dxf>
    <dxf>
      <fill>
        <patternFill>
          <bgColor theme="5"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50021"/>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213632</xdr:rowOff>
    </xdr:from>
    <xdr:to>
      <xdr:col>1</xdr:col>
      <xdr:colOff>1265466</xdr:colOff>
      <xdr:row>3</xdr:row>
      <xdr:rowOff>117644</xdr:rowOff>
    </xdr:to>
    <xdr:pic>
      <xdr:nvPicPr>
        <xdr:cNvPr id="2" name="Imagen 1">
          <a:extLst>
            <a:ext uri="{FF2B5EF4-FFF2-40B4-BE49-F238E27FC236}">
              <a16:creationId xmlns:a16="http://schemas.microsoft.com/office/drawing/2014/main" id="{9EE63ED8-8FFD-4634-9B7B-591A478B36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458561"/>
          <a:ext cx="1782536" cy="74765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4</xdr:row>
      <xdr:rowOff>85725</xdr:rowOff>
    </xdr:to>
    <xdr:pic>
      <xdr:nvPicPr>
        <xdr:cNvPr id="44062" name="Picture 11" descr="colombia bn">
          <a:extLst>
            <a:ext uri="{FF2B5EF4-FFF2-40B4-BE49-F238E27FC236}">
              <a16:creationId xmlns:a16="http://schemas.microsoft.com/office/drawing/2014/main" id="{9F65C49A-B89B-43C9-926B-216B27A9A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9444</xdr:colOff>
      <xdr:row>0</xdr:row>
      <xdr:rowOff>63234</xdr:rowOff>
    </xdr:from>
    <xdr:to>
      <xdr:col>2</xdr:col>
      <xdr:colOff>383241</xdr:colOff>
      <xdr:row>2</xdr:row>
      <xdr:rowOff>178180</xdr:rowOff>
    </xdr:to>
    <xdr:pic>
      <xdr:nvPicPr>
        <xdr:cNvPr id="3" name="Imagen 1">
          <a:extLst>
            <a:ext uri="{FF2B5EF4-FFF2-40B4-BE49-F238E27FC236}">
              <a16:creationId xmlns:a16="http://schemas.microsoft.com/office/drawing/2014/main" id="{6715E9F2-67BA-4303-A892-390DA6C79F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4062" y="63234"/>
          <a:ext cx="788414" cy="574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457200</xdr:colOff>
      <xdr:row>0</xdr:row>
      <xdr:rowOff>133350</xdr:rowOff>
    </xdr:from>
    <xdr:to>
      <xdr:col>2</xdr:col>
      <xdr:colOff>238125</xdr:colOff>
      <xdr:row>3</xdr:row>
      <xdr:rowOff>38100</xdr:rowOff>
    </xdr:to>
    <xdr:pic>
      <xdr:nvPicPr>
        <xdr:cNvPr id="17504" name="Picture 2" descr="D:\Manual de Identidad Corporativa\Manual JPG\MANUAL ANI FINAL PRIMERA PARTE-02.jpg">
          <a:extLst>
            <a:ext uri="{FF2B5EF4-FFF2-40B4-BE49-F238E27FC236}">
              <a16:creationId xmlns:a16="http://schemas.microsoft.com/office/drawing/2014/main" id="{E4C4EAC9-114F-4F06-9759-89AB6D0B1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4966" t="30461" r="25232" b="22282"/>
        <a:stretch>
          <a:fillRect/>
        </a:stretch>
      </xdr:blipFill>
      <xdr:spPr bwMode="auto">
        <a:xfrm>
          <a:off x="457200" y="133350"/>
          <a:ext cx="895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447675</xdr:colOff>
      <xdr:row>4</xdr:row>
      <xdr:rowOff>47625</xdr:rowOff>
    </xdr:from>
    <xdr:to>
      <xdr:col>1</xdr:col>
      <xdr:colOff>1457325</xdr:colOff>
      <xdr:row>6</xdr:row>
      <xdr:rowOff>609600</xdr:rowOff>
    </xdr:to>
    <xdr:pic>
      <xdr:nvPicPr>
        <xdr:cNvPr id="2" name="Imagen 1">
          <a:extLst>
            <a:ext uri="{FF2B5EF4-FFF2-40B4-BE49-F238E27FC236}">
              <a16:creationId xmlns:a16="http://schemas.microsoft.com/office/drawing/2014/main" id="{C49E7616-0665-4715-8D7B-E37A95308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108585"/>
          <a:ext cx="1634490" cy="11715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42</xdr:col>
      <xdr:colOff>103909</xdr:colOff>
      <xdr:row>42</xdr:row>
      <xdr:rowOff>207818</xdr:rowOff>
    </xdr:from>
    <xdr:to>
      <xdr:col>45</xdr:col>
      <xdr:colOff>692727</xdr:colOff>
      <xdr:row>42</xdr:row>
      <xdr:rowOff>1818409</xdr:rowOff>
    </xdr:to>
    <xdr:sp macro="" textlink="">
      <xdr:nvSpPr>
        <xdr:cNvPr id="3" name="CuadroTexto 2">
          <a:extLst>
            <a:ext uri="{FF2B5EF4-FFF2-40B4-BE49-F238E27FC236}">
              <a16:creationId xmlns:a16="http://schemas.microsoft.com/office/drawing/2014/main" id="{FCDECC85-F55D-433A-AB2C-E6F8310952ED}"/>
            </a:ext>
          </a:extLst>
        </xdr:cNvPr>
        <xdr:cNvSpPr txBox="1"/>
      </xdr:nvSpPr>
      <xdr:spPr>
        <a:xfrm>
          <a:off x="69179209" y="35953238"/>
          <a:ext cx="3316778" cy="1610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a:latin typeface="Arial Rounded MT Bold" panose="020F0704030504030204" pitchFamily="34" charset="0"/>
            </a:rPr>
            <a:t>ORIGINAL</a:t>
          </a:r>
          <a:r>
            <a:rPr lang="es-CO" sz="4000" baseline="0">
              <a:latin typeface="Arial Rounded MT Bold" panose="020F0704030504030204" pitchFamily="34" charset="0"/>
            </a:rPr>
            <a:t> FIRMADO</a:t>
          </a:r>
          <a:endParaRPr lang="es-CO" sz="4000">
            <a:latin typeface="Arial Rounded MT Bold" panose="020F07040305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cadena/GCR%20-%20ANI/Gestion%20de%20Riesgos/Copia%20de%20Sistemas%20de%20la%20informaci&#243;n%20y%20comunicaci&#243;n%202019%20-%20mapa%20de%20riesgos%202019%20Version%20And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maldonado/Downloads/20160411MapaRiesgosPInfoComuni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maldonado.ANI/Downloads/matriz_de_riesgos_de_sistemas_de_la_informacion_y_comunicaciones_2018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CLO PHVA"/>
      <sheetName val="SEPG-F-007"/>
      <sheetName val="Mapa de riesgos"/>
      <sheetName val="SEPG-F-012"/>
      <sheetName val="Fm-20 "/>
      <sheetName val="DB"/>
      <sheetName val="SEPG-F-030"/>
      <sheetName val="Matriz de cambios"/>
      <sheetName val="Hoja1"/>
    </sheetNames>
    <sheetDataSet>
      <sheetData sheetId="0"/>
      <sheetData sheetId="1">
        <row r="7">
          <cell r="A7" t="str">
            <v>PROCESO GESTIÓN DE LA INFORMACIÓN Y COMUNICACIONES</v>
          </cell>
          <cell r="B7"/>
          <cell r="C7"/>
          <cell r="D7"/>
          <cell r="E7"/>
          <cell r="F7"/>
          <cell r="G7"/>
          <cell r="H7"/>
          <cell r="I7"/>
          <cell r="J7"/>
          <cell r="K7"/>
          <cell r="L7"/>
          <cell r="M7"/>
        </row>
        <row r="11">
          <cell r="C11" t="str">
            <v>Inadecuada implementación de las soluciones tecnológicas</v>
          </cell>
        </row>
        <row r="12">
          <cell r="C12" t="str">
            <v>Multas, sanciones y hallazgos administrativos por incumplimiento normativo.</v>
          </cell>
        </row>
        <row r="13">
          <cell r="C13" t="str">
            <v>Falta de oportunidad en la prestación del servicio</v>
          </cell>
        </row>
        <row r="14">
          <cell r="C14" t="str">
            <v>Indisponibilidad de los servicios tecnológicos</v>
          </cell>
        </row>
      </sheetData>
      <sheetData sheetId="2">
        <row r="8">
          <cell r="E8" t="str">
            <v>Zona 4 de riesgo Bajo (B)</v>
          </cell>
        </row>
      </sheetData>
      <sheetData sheetId="3">
        <row r="12">
          <cell r="K12">
            <v>1</v>
          </cell>
        </row>
        <row r="13">
          <cell r="K13">
            <v>6</v>
          </cell>
        </row>
        <row r="14">
          <cell r="K14">
            <v>7</v>
          </cell>
        </row>
        <row r="15">
          <cell r="K15">
            <v>11</v>
          </cell>
        </row>
        <row r="16">
          <cell r="K16">
            <v>13</v>
          </cell>
        </row>
        <row r="21">
          <cell r="M21">
            <v>3</v>
          </cell>
          <cell r="N21" t="str">
            <v>Posible (C)</v>
          </cell>
          <cell r="O21">
            <v>21</v>
          </cell>
          <cell r="P21" t="str">
            <v>Riesgo Alto (Z-13)</v>
          </cell>
        </row>
        <row r="22">
          <cell r="M22">
            <v>7</v>
          </cell>
          <cell r="N22" t="str">
            <v>Moderado</v>
          </cell>
        </row>
        <row r="23">
          <cell r="M23">
            <v>3</v>
          </cell>
          <cell r="N23" t="str">
            <v>Posible (C)</v>
          </cell>
          <cell r="O23">
            <v>21</v>
          </cell>
          <cell r="P23" t="str">
            <v>Riesgo Alto (Z-13)</v>
          </cell>
        </row>
        <row r="24">
          <cell r="M24">
            <v>7</v>
          </cell>
          <cell r="N24" t="str">
            <v>Moderado</v>
          </cell>
        </row>
        <row r="25">
          <cell r="M25">
            <v>3</v>
          </cell>
          <cell r="N25" t="str">
            <v>Posible (C)</v>
          </cell>
          <cell r="O25">
            <v>21</v>
          </cell>
          <cell r="P25" t="str">
            <v>Riesgo Alto (Z-13)</v>
          </cell>
        </row>
        <row r="26">
          <cell r="M26">
            <v>7</v>
          </cell>
          <cell r="N26" t="str">
            <v>Moderado</v>
          </cell>
        </row>
        <row r="27">
          <cell r="M27">
            <v>3</v>
          </cell>
          <cell r="N27" t="str">
            <v>Posible (C)</v>
          </cell>
          <cell r="O27">
            <v>21</v>
          </cell>
          <cell r="P27" t="str">
            <v>Riesgo Alto (Z-13)</v>
          </cell>
        </row>
        <row r="28">
          <cell r="M28">
            <v>7</v>
          </cell>
          <cell r="N28" t="str">
            <v>Moderado</v>
          </cell>
        </row>
        <row r="29">
          <cell r="P29" t="str">
            <v/>
          </cell>
        </row>
      </sheetData>
      <sheetData sheetId="4"/>
      <sheetData sheetId="5">
        <row r="5">
          <cell r="B5" t="str">
            <v>ESTRATEGICO</v>
          </cell>
          <cell r="D5">
            <v>1</v>
          </cell>
          <cell r="N5" t="str">
            <v>EVITAR EL RIESGO</v>
          </cell>
        </row>
        <row r="6">
          <cell r="B6" t="str">
            <v>OPERATIVO</v>
          </cell>
          <cell r="D6">
            <v>0</v>
          </cell>
          <cell r="N6" t="str">
            <v>REDUCIR EL RIESGO</v>
          </cell>
        </row>
        <row r="7">
          <cell r="B7" t="str">
            <v>FINANCIERO</v>
          </cell>
          <cell r="N7" t="str">
            <v>COMPARTIR O 
TRANSFERIR EL RIESGO</v>
          </cell>
        </row>
        <row r="8">
          <cell r="B8" t="str">
            <v>CUMPLIMIENTO</v>
          </cell>
          <cell r="N8" t="str">
            <v>ASUMIR EL RIESGO</v>
          </cell>
        </row>
        <row r="9">
          <cell r="B9" t="str">
            <v>IMAGEN</v>
          </cell>
        </row>
        <row r="10">
          <cell r="B10" t="str">
            <v>TECNOLOGIA</v>
          </cell>
        </row>
        <row r="11">
          <cell r="B11" t="str">
            <v>TECNICO</v>
          </cell>
        </row>
        <row r="37">
          <cell r="B37">
            <v>1</v>
          </cell>
          <cell r="C37" t="str">
            <v>Riesgo Bajo (Z-1)</v>
          </cell>
          <cell r="D37" t="str">
            <v>Riesgo Bajo</v>
          </cell>
        </row>
        <row r="38">
          <cell r="B38">
            <v>2</v>
          </cell>
          <cell r="C38" t="str">
            <v>Riesgo Bajo (Z-2)</v>
          </cell>
          <cell r="D38" t="str">
            <v>Riesgo Moderado</v>
          </cell>
        </row>
        <row r="39">
          <cell r="B39">
            <v>3</v>
          </cell>
          <cell r="C39" t="str">
            <v>Riesgo Bajo (Z-3)</v>
          </cell>
          <cell r="D39" t="str">
            <v>Riesgo Alto</v>
          </cell>
        </row>
        <row r="40">
          <cell r="B40">
            <v>4</v>
          </cell>
          <cell r="C40" t="str">
            <v>Riesgo Moderado (Z-6)</v>
          </cell>
          <cell r="D40" t="str">
            <v>Riesgo Extremo</v>
          </cell>
        </row>
        <row r="41">
          <cell r="B41">
            <v>5</v>
          </cell>
          <cell r="C41" t="str">
            <v>Riesgo Alto (Z-10)</v>
          </cell>
          <cell r="D41"/>
        </row>
        <row r="42">
          <cell r="B42">
            <v>6</v>
          </cell>
          <cell r="C42" t="str">
            <v>Riesgo Bajo (Z-4)</v>
          </cell>
          <cell r="D42"/>
        </row>
        <row r="43">
          <cell r="B43">
            <v>7</v>
          </cell>
          <cell r="C43" t="str">
            <v>Riesgo Moderado (Z-8)</v>
          </cell>
          <cell r="D43"/>
        </row>
        <row r="44">
          <cell r="B44">
            <v>11</v>
          </cell>
          <cell r="C44" t="str">
            <v>Riesgo Alto (Z-15)</v>
          </cell>
          <cell r="D44"/>
        </row>
        <row r="45">
          <cell r="B45">
            <v>12</v>
          </cell>
          <cell r="C45" t="str">
            <v>Riesgo Bajo (Z-5)</v>
          </cell>
          <cell r="D45"/>
        </row>
        <row r="46">
          <cell r="B46">
            <v>13</v>
          </cell>
          <cell r="C46" t="str">
            <v>Riesgo Alto (Z17)</v>
          </cell>
          <cell r="D46"/>
        </row>
        <row r="47">
          <cell r="B47">
            <v>14</v>
          </cell>
          <cell r="C47" t="str">
            <v>Riesgo Moderado (Z-9)</v>
          </cell>
          <cell r="D47"/>
        </row>
        <row r="48">
          <cell r="B48">
            <v>18</v>
          </cell>
          <cell r="C48" t="str">
            <v>Riesgo Moderado (Z-7)</v>
          </cell>
          <cell r="D48"/>
        </row>
        <row r="49">
          <cell r="B49">
            <v>21</v>
          </cell>
          <cell r="C49" t="str">
            <v>Riesgo Alto (Z-13)</v>
          </cell>
          <cell r="D49"/>
        </row>
        <row r="50">
          <cell r="B50">
            <v>22</v>
          </cell>
          <cell r="C50" t="str">
            <v>Riesgo Alto (Z-16)</v>
          </cell>
          <cell r="D50"/>
        </row>
        <row r="51">
          <cell r="B51">
            <v>24</v>
          </cell>
          <cell r="C51" t="str">
            <v>Riesgo Alto (Z-11)</v>
          </cell>
          <cell r="D51"/>
        </row>
        <row r="52">
          <cell r="B52">
            <v>26</v>
          </cell>
          <cell r="C52" t="str">
            <v>Riesgo Extremo (Z-22)</v>
          </cell>
          <cell r="D52"/>
        </row>
        <row r="53">
          <cell r="B53">
            <v>28</v>
          </cell>
          <cell r="C53" t="str">
            <v>Riesgo Alto (Z-14)</v>
          </cell>
          <cell r="D53"/>
        </row>
        <row r="54">
          <cell r="B54">
            <v>30</v>
          </cell>
          <cell r="C54" t="str">
            <v>Riesgo Alto (Z-12)</v>
          </cell>
          <cell r="D54"/>
        </row>
        <row r="55">
          <cell r="B55">
            <v>33</v>
          </cell>
          <cell r="C55" t="str">
            <v>Riesgo Extremo (Z-19)</v>
          </cell>
          <cell r="D55"/>
        </row>
        <row r="56">
          <cell r="B56">
            <v>35</v>
          </cell>
          <cell r="C56" t="str">
            <v>Riesgo Extremo (Z-18)</v>
          </cell>
          <cell r="D56"/>
        </row>
        <row r="57">
          <cell r="B57">
            <v>39</v>
          </cell>
          <cell r="C57" t="str">
            <v>Riesgo Extremo (Z-23)</v>
          </cell>
          <cell r="D57"/>
        </row>
        <row r="58">
          <cell r="B58">
            <v>44</v>
          </cell>
          <cell r="C58" t="str">
            <v>Riesgo Extremo (Z-20)</v>
          </cell>
          <cell r="D58"/>
        </row>
        <row r="59">
          <cell r="B59">
            <v>52</v>
          </cell>
          <cell r="C59" t="str">
            <v>Riesgo Extremo (Z-24)</v>
          </cell>
          <cell r="D59"/>
        </row>
        <row r="60">
          <cell r="B60">
            <v>55</v>
          </cell>
          <cell r="C60" t="str">
            <v>Riesgo Extremo (Z-21)</v>
          </cell>
          <cell r="D60"/>
        </row>
        <row r="61">
          <cell r="B61">
            <v>65</v>
          </cell>
          <cell r="C61" t="str">
            <v>Riesgo Extremo (Z-25)</v>
          </cell>
          <cell r="D61"/>
        </row>
        <row r="74">
          <cell r="F74">
            <v>0</v>
          </cell>
          <cell r="G74">
            <v>50</v>
          </cell>
          <cell r="H74">
            <v>0</v>
          </cell>
        </row>
        <row r="75">
          <cell r="F75">
            <v>51</v>
          </cell>
          <cell r="G75">
            <v>75</v>
          </cell>
          <cell r="H75">
            <v>-1</v>
          </cell>
        </row>
        <row r="76">
          <cell r="F76">
            <v>76</v>
          </cell>
          <cell r="G76">
            <v>100</v>
          </cell>
          <cell r="H76">
            <v>-2</v>
          </cell>
        </row>
      </sheetData>
      <sheetData sheetId="6">
        <row r="22">
          <cell r="AB22">
            <v>1</v>
          </cell>
        </row>
      </sheetData>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G-F-030"/>
      <sheetName val="SEPG-F-007"/>
      <sheetName val="SEPG-012"/>
      <sheetName val="SEPG-F-013"/>
      <sheetName val="SEPG-F-008"/>
      <sheetName val="SEPG-F-014"/>
      <sheetName val="CAMBIOS 2015 - 2016"/>
      <sheetName val="Fm-20 "/>
      <sheetName val="DB"/>
      <sheetName val="Hoja1"/>
      <sheetName val="DOFA"/>
      <sheetName val="Iden del Riesgo y Opor"/>
      <sheetName val="Mapa de riesgos"/>
      <sheetName val="Evalu Ries y Opor"/>
      <sheetName val="Impacto Corrupcon"/>
      <sheetName val="Ana Ries y Opor"/>
      <sheetName val="Reportes de Riesgo"/>
    </sheetNames>
    <sheetDataSet>
      <sheetData sheetId="0"/>
      <sheetData sheetId="1" refreshError="1">
        <row r="17">
          <cell r="B17">
            <v>1</v>
          </cell>
        </row>
        <row r="18">
          <cell r="B18">
            <v>2</v>
          </cell>
        </row>
        <row r="19">
          <cell r="B19">
            <v>3</v>
          </cell>
        </row>
      </sheetData>
      <sheetData sheetId="2"/>
      <sheetData sheetId="3"/>
      <sheetData sheetId="4"/>
      <sheetData sheetId="5"/>
      <sheetData sheetId="6"/>
      <sheetData sheetId="7"/>
      <sheetData sheetId="8" refreshError="1">
        <row r="37">
          <cell r="B37">
            <v>1</v>
          </cell>
          <cell r="C37" t="str">
            <v>Riesgo Bajo (Z-1)</v>
          </cell>
          <cell r="D37" t="str">
            <v>Riesgo Bajo</v>
          </cell>
        </row>
        <row r="38">
          <cell r="B38">
            <v>2</v>
          </cell>
          <cell r="C38" t="str">
            <v>Riesgo Bajo (Z-2)</v>
          </cell>
          <cell r="D38" t="str">
            <v>Riesgo Moderado</v>
          </cell>
        </row>
        <row r="39">
          <cell r="B39">
            <v>3</v>
          </cell>
          <cell r="C39" t="str">
            <v>Riesgo Bajo (Z-3)</v>
          </cell>
          <cell r="D39" t="str">
            <v>Riesgo Alto</v>
          </cell>
        </row>
        <row r="40">
          <cell r="B40">
            <v>4</v>
          </cell>
          <cell r="C40" t="str">
            <v>Riesgo Moderado (Z-6)</v>
          </cell>
          <cell r="D40" t="str">
            <v>Riesgo Extremo</v>
          </cell>
        </row>
        <row r="41">
          <cell r="B41">
            <v>5</v>
          </cell>
          <cell r="C41" t="str">
            <v>Riesgo Alto (Z-10)</v>
          </cell>
          <cell r="D41"/>
        </row>
        <row r="42">
          <cell r="B42">
            <v>6</v>
          </cell>
          <cell r="C42" t="str">
            <v>Riesgo Bajo (Z-4)</v>
          </cell>
          <cell r="D42"/>
        </row>
        <row r="43">
          <cell r="B43">
            <v>7</v>
          </cell>
          <cell r="C43" t="str">
            <v>Riesgo Moderado (Z-8)</v>
          </cell>
          <cell r="D43"/>
        </row>
        <row r="44">
          <cell r="B44">
            <v>11</v>
          </cell>
          <cell r="C44" t="str">
            <v>Riesgo Alto (Z-15)</v>
          </cell>
          <cell r="D44"/>
        </row>
        <row r="45">
          <cell r="B45">
            <v>12</v>
          </cell>
          <cell r="C45" t="str">
            <v>Riesgo Bajo (Z-5)</v>
          </cell>
          <cell r="D45"/>
        </row>
        <row r="46">
          <cell r="B46">
            <v>13</v>
          </cell>
          <cell r="C46" t="str">
            <v>Riesgo Alto (Z17)</v>
          </cell>
          <cell r="D46"/>
        </row>
        <row r="47">
          <cell r="B47">
            <v>14</v>
          </cell>
          <cell r="C47" t="str">
            <v>Riesgo Moderado (Z-9)</v>
          </cell>
          <cell r="D47"/>
        </row>
        <row r="48">
          <cell r="B48">
            <v>18</v>
          </cell>
          <cell r="C48" t="str">
            <v>Riesgo Moderado (Z-7)</v>
          </cell>
          <cell r="D48"/>
        </row>
        <row r="49">
          <cell r="B49">
            <v>21</v>
          </cell>
          <cell r="C49" t="str">
            <v>Riesgo Alto (Z-13)</v>
          </cell>
          <cell r="D49"/>
        </row>
        <row r="50">
          <cell r="B50">
            <v>22</v>
          </cell>
          <cell r="C50" t="str">
            <v>Riesgo Alto (Z-16)</v>
          </cell>
          <cell r="D50"/>
        </row>
        <row r="51">
          <cell r="B51">
            <v>24</v>
          </cell>
          <cell r="C51" t="str">
            <v>Riesgo Alto (Z-11)</v>
          </cell>
          <cell r="D51"/>
        </row>
        <row r="52">
          <cell r="B52">
            <v>26</v>
          </cell>
          <cell r="C52" t="str">
            <v>Riesgo Extremo (Z-22)</v>
          </cell>
          <cell r="D52"/>
        </row>
        <row r="53">
          <cell r="B53">
            <v>28</v>
          </cell>
          <cell r="C53" t="str">
            <v>Riesgo Alto (Z-14)</v>
          </cell>
          <cell r="D53"/>
        </row>
        <row r="54">
          <cell r="B54">
            <v>30</v>
          </cell>
          <cell r="C54" t="str">
            <v>Riesgo Alto (Z-12)</v>
          </cell>
          <cell r="D54"/>
        </row>
        <row r="55">
          <cell r="B55">
            <v>33</v>
          </cell>
          <cell r="C55" t="str">
            <v>Riesgo Extremo (Z-19)</v>
          </cell>
          <cell r="D55"/>
        </row>
        <row r="56">
          <cell r="B56">
            <v>35</v>
          </cell>
          <cell r="C56" t="str">
            <v>Riesgo Extremo (Z-18)</v>
          </cell>
          <cell r="D56"/>
        </row>
        <row r="57">
          <cell r="B57">
            <v>39</v>
          </cell>
          <cell r="C57" t="str">
            <v>Riesgo Extremo (Z-23)</v>
          </cell>
          <cell r="D57"/>
        </row>
        <row r="58">
          <cell r="B58">
            <v>44</v>
          </cell>
          <cell r="C58" t="str">
            <v>Riesgo Extremo (Z-20)</v>
          </cell>
          <cell r="D58"/>
        </row>
        <row r="59">
          <cell r="B59">
            <v>52</v>
          </cell>
          <cell r="C59" t="str">
            <v>Riesgo Extremo (Z-24)</v>
          </cell>
          <cell r="D59"/>
        </row>
        <row r="60">
          <cell r="B60">
            <v>55</v>
          </cell>
          <cell r="C60" t="str">
            <v>Riesgo Extremo (Z-21)</v>
          </cell>
          <cell r="D60"/>
        </row>
        <row r="61">
          <cell r="B61">
            <v>65</v>
          </cell>
          <cell r="C61" t="str">
            <v>Riesgo Extremo (Z-25)</v>
          </cell>
          <cell r="D61"/>
        </row>
      </sheetData>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CLO PHVA"/>
      <sheetName val="SEPG-F-007"/>
      <sheetName val="Mapa de riesgos"/>
      <sheetName val="SPG-F-012"/>
      <sheetName val="SPG-F-014"/>
      <sheetName val="MATRIZ DE CAMBIOS"/>
      <sheetName val="Fm-20 "/>
      <sheetName val="DB"/>
      <sheetName val="Hoja1"/>
    </sheetNames>
    <sheetDataSet>
      <sheetData sheetId="0"/>
      <sheetData sheetId="1"/>
      <sheetData sheetId="2"/>
      <sheetData sheetId="3"/>
      <sheetData sheetId="4">
        <row r="26">
          <cell r="S26">
            <v>1</v>
          </cell>
        </row>
        <row r="29">
          <cell r="S29">
            <v>1</v>
          </cell>
        </row>
        <row r="32">
          <cell r="S32">
            <v>1</v>
          </cell>
          <cell r="V32" t="str">
            <v>Riesgo Bajo (Z-4)</v>
          </cell>
        </row>
      </sheetData>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F33"/>
  <sheetViews>
    <sheetView topLeftCell="A17" zoomScale="80" zoomScaleNormal="80" workbookViewId="0">
      <selection activeCell="B2" sqref="B2:F33"/>
    </sheetView>
  </sheetViews>
  <sheetFormatPr baseColWidth="10" defaultRowHeight="12.75" x14ac:dyDescent="0.2"/>
  <cols>
    <col min="1" max="1" width="4.5703125" style="132" customWidth="1"/>
    <col min="2" max="2" width="13.85546875" style="132" bestFit="1" customWidth="1"/>
    <col min="3" max="3" width="71.28515625" style="132" bestFit="1" customWidth="1"/>
    <col min="4" max="4" width="24.85546875" style="132" bestFit="1" customWidth="1"/>
    <col min="5" max="5" width="46.5703125" style="132" customWidth="1"/>
    <col min="6" max="6" width="51.42578125" style="132" customWidth="1"/>
    <col min="7" max="257" width="11.42578125" style="132"/>
    <col min="258" max="258" width="35" style="132" customWidth="1"/>
    <col min="259" max="259" width="73.140625" style="132" customWidth="1"/>
    <col min="260" max="260" width="35.140625" style="132" customWidth="1"/>
    <col min="261" max="261" width="37.7109375" style="132" customWidth="1"/>
    <col min="262" max="262" width="61.7109375" style="132" customWidth="1"/>
    <col min="263" max="513" width="11.42578125" style="132"/>
    <col min="514" max="514" width="35" style="132" customWidth="1"/>
    <col min="515" max="515" width="73.140625" style="132" customWidth="1"/>
    <col min="516" max="516" width="35.140625" style="132" customWidth="1"/>
    <col min="517" max="517" width="37.7109375" style="132" customWidth="1"/>
    <col min="518" max="518" width="61.7109375" style="132" customWidth="1"/>
    <col min="519" max="769" width="11.42578125" style="132"/>
    <col min="770" max="770" width="35" style="132" customWidth="1"/>
    <col min="771" max="771" width="73.140625" style="132" customWidth="1"/>
    <col min="772" max="772" width="35.140625" style="132" customWidth="1"/>
    <col min="773" max="773" width="37.7109375" style="132" customWidth="1"/>
    <col min="774" max="774" width="61.7109375" style="132" customWidth="1"/>
    <col min="775" max="1025" width="11.42578125" style="132"/>
    <col min="1026" max="1026" width="35" style="132" customWidth="1"/>
    <col min="1027" max="1027" width="73.140625" style="132" customWidth="1"/>
    <col min="1028" max="1028" width="35.140625" style="132" customWidth="1"/>
    <col min="1029" max="1029" width="37.7109375" style="132" customWidth="1"/>
    <col min="1030" max="1030" width="61.7109375" style="132" customWidth="1"/>
    <col min="1031" max="1281" width="11.42578125" style="132"/>
    <col min="1282" max="1282" width="35" style="132" customWidth="1"/>
    <col min="1283" max="1283" width="73.140625" style="132" customWidth="1"/>
    <col min="1284" max="1284" width="35.140625" style="132" customWidth="1"/>
    <col min="1285" max="1285" width="37.7109375" style="132" customWidth="1"/>
    <col min="1286" max="1286" width="61.7109375" style="132" customWidth="1"/>
    <col min="1287" max="1537" width="11.42578125" style="132"/>
    <col min="1538" max="1538" width="35" style="132" customWidth="1"/>
    <col min="1539" max="1539" width="73.140625" style="132" customWidth="1"/>
    <col min="1540" max="1540" width="35.140625" style="132" customWidth="1"/>
    <col min="1541" max="1541" width="37.7109375" style="132" customWidth="1"/>
    <col min="1542" max="1542" width="61.7109375" style="132" customWidth="1"/>
    <col min="1543" max="1793" width="11.42578125" style="132"/>
    <col min="1794" max="1794" width="35" style="132" customWidth="1"/>
    <col min="1795" max="1795" width="73.140625" style="132" customWidth="1"/>
    <col min="1796" max="1796" width="35.140625" style="132" customWidth="1"/>
    <col min="1797" max="1797" width="37.7109375" style="132" customWidth="1"/>
    <col min="1798" max="1798" width="61.7109375" style="132" customWidth="1"/>
    <col min="1799" max="2049" width="11.42578125" style="132"/>
    <col min="2050" max="2050" width="35" style="132" customWidth="1"/>
    <col min="2051" max="2051" width="73.140625" style="132" customWidth="1"/>
    <col min="2052" max="2052" width="35.140625" style="132" customWidth="1"/>
    <col min="2053" max="2053" width="37.7109375" style="132" customWidth="1"/>
    <col min="2054" max="2054" width="61.7109375" style="132" customWidth="1"/>
    <col min="2055" max="2305" width="11.42578125" style="132"/>
    <col min="2306" max="2306" width="35" style="132" customWidth="1"/>
    <col min="2307" max="2307" width="73.140625" style="132" customWidth="1"/>
    <col min="2308" max="2308" width="35.140625" style="132" customWidth="1"/>
    <col min="2309" max="2309" width="37.7109375" style="132" customWidth="1"/>
    <col min="2310" max="2310" width="61.7109375" style="132" customWidth="1"/>
    <col min="2311" max="2561" width="11.42578125" style="132"/>
    <col min="2562" max="2562" width="35" style="132" customWidth="1"/>
    <col min="2563" max="2563" width="73.140625" style="132" customWidth="1"/>
    <col min="2564" max="2564" width="35.140625" style="132" customWidth="1"/>
    <col min="2565" max="2565" width="37.7109375" style="132" customWidth="1"/>
    <col min="2566" max="2566" width="61.7109375" style="132" customWidth="1"/>
    <col min="2567" max="2817" width="11.42578125" style="132"/>
    <col min="2818" max="2818" width="35" style="132" customWidth="1"/>
    <col min="2819" max="2819" width="73.140625" style="132" customWidth="1"/>
    <col min="2820" max="2820" width="35.140625" style="132" customWidth="1"/>
    <col min="2821" max="2821" width="37.7109375" style="132" customWidth="1"/>
    <col min="2822" max="2822" width="61.7109375" style="132" customWidth="1"/>
    <col min="2823" max="3073" width="11.42578125" style="132"/>
    <col min="3074" max="3074" width="35" style="132" customWidth="1"/>
    <col min="3075" max="3075" width="73.140625" style="132" customWidth="1"/>
    <col min="3076" max="3076" width="35.140625" style="132" customWidth="1"/>
    <col min="3077" max="3077" width="37.7109375" style="132" customWidth="1"/>
    <col min="3078" max="3078" width="61.7109375" style="132" customWidth="1"/>
    <col min="3079" max="3329" width="11.42578125" style="132"/>
    <col min="3330" max="3330" width="35" style="132" customWidth="1"/>
    <col min="3331" max="3331" width="73.140625" style="132" customWidth="1"/>
    <col min="3332" max="3332" width="35.140625" style="132" customWidth="1"/>
    <col min="3333" max="3333" width="37.7109375" style="132" customWidth="1"/>
    <col min="3334" max="3334" width="61.7109375" style="132" customWidth="1"/>
    <col min="3335" max="3585" width="11.42578125" style="132"/>
    <col min="3586" max="3586" width="35" style="132" customWidth="1"/>
    <col min="3587" max="3587" width="73.140625" style="132" customWidth="1"/>
    <col min="3588" max="3588" width="35.140625" style="132" customWidth="1"/>
    <col min="3589" max="3589" width="37.7109375" style="132" customWidth="1"/>
    <col min="3590" max="3590" width="61.7109375" style="132" customWidth="1"/>
    <col min="3591" max="3841" width="11.42578125" style="132"/>
    <col min="3842" max="3842" width="35" style="132" customWidth="1"/>
    <col min="3843" max="3843" width="73.140625" style="132" customWidth="1"/>
    <col min="3844" max="3844" width="35.140625" style="132" customWidth="1"/>
    <col min="3845" max="3845" width="37.7109375" style="132" customWidth="1"/>
    <col min="3846" max="3846" width="61.7109375" style="132" customWidth="1"/>
    <col min="3847" max="4097" width="11.42578125" style="132"/>
    <col min="4098" max="4098" width="35" style="132" customWidth="1"/>
    <col min="4099" max="4099" width="73.140625" style="132" customWidth="1"/>
    <col min="4100" max="4100" width="35.140625" style="132" customWidth="1"/>
    <col min="4101" max="4101" width="37.7109375" style="132" customWidth="1"/>
    <col min="4102" max="4102" width="61.7109375" style="132" customWidth="1"/>
    <col min="4103" max="4353" width="11.42578125" style="132"/>
    <col min="4354" max="4354" width="35" style="132" customWidth="1"/>
    <col min="4355" max="4355" width="73.140625" style="132" customWidth="1"/>
    <col min="4356" max="4356" width="35.140625" style="132" customWidth="1"/>
    <col min="4357" max="4357" width="37.7109375" style="132" customWidth="1"/>
    <col min="4358" max="4358" width="61.7109375" style="132" customWidth="1"/>
    <col min="4359" max="4609" width="11.42578125" style="132"/>
    <col min="4610" max="4610" width="35" style="132" customWidth="1"/>
    <col min="4611" max="4611" width="73.140625" style="132" customWidth="1"/>
    <col min="4612" max="4612" width="35.140625" style="132" customWidth="1"/>
    <col min="4613" max="4613" width="37.7109375" style="132" customWidth="1"/>
    <col min="4614" max="4614" width="61.7109375" style="132" customWidth="1"/>
    <col min="4615" max="4865" width="11.42578125" style="132"/>
    <col min="4866" max="4866" width="35" style="132" customWidth="1"/>
    <col min="4867" max="4867" width="73.140625" style="132" customWidth="1"/>
    <col min="4868" max="4868" width="35.140625" style="132" customWidth="1"/>
    <col min="4869" max="4869" width="37.7109375" style="132" customWidth="1"/>
    <col min="4870" max="4870" width="61.7109375" style="132" customWidth="1"/>
    <col min="4871" max="5121" width="11.42578125" style="132"/>
    <col min="5122" max="5122" width="35" style="132" customWidth="1"/>
    <col min="5123" max="5123" width="73.140625" style="132" customWidth="1"/>
    <col min="5124" max="5124" width="35.140625" style="132" customWidth="1"/>
    <col min="5125" max="5125" width="37.7109375" style="132" customWidth="1"/>
    <col min="5126" max="5126" width="61.7109375" style="132" customWidth="1"/>
    <col min="5127" max="5377" width="11.42578125" style="132"/>
    <col min="5378" max="5378" width="35" style="132" customWidth="1"/>
    <col min="5379" max="5379" width="73.140625" style="132" customWidth="1"/>
    <col min="5380" max="5380" width="35.140625" style="132" customWidth="1"/>
    <col min="5381" max="5381" width="37.7109375" style="132" customWidth="1"/>
    <col min="5382" max="5382" width="61.7109375" style="132" customWidth="1"/>
    <col min="5383" max="5633" width="11.42578125" style="132"/>
    <col min="5634" max="5634" width="35" style="132" customWidth="1"/>
    <col min="5635" max="5635" width="73.140625" style="132" customWidth="1"/>
    <col min="5636" max="5636" width="35.140625" style="132" customWidth="1"/>
    <col min="5637" max="5637" width="37.7109375" style="132" customWidth="1"/>
    <col min="5638" max="5638" width="61.7109375" style="132" customWidth="1"/>
    <col min="5639" max="5889" width="11.42578125" style="132"/>
    <col min="5890" max="5890" width="35" style="132" customWidth="1"/>
    <col min="5891" max="5891" width="73.140625" style="132" customWidth="1"/>
    <col min="5892" max="5892" width="35.140625" style="132" customWidth="1"/>
    <col min="5893" max="5893" width="37.7109375" style="132" customWidth="1"/>
    <col min="5894" max="5894" width="61.7109375" style="132" customWidth="1"/>
    <col min="5895" max="6145" width="11.42578125" style="132"/>
    <col min="6146" max="6146" width="35" style="132" customWidth="1"/>
    <col min="6147" max="6147" width="73.140625" style="132" customWidth="1"/>
    <col min="6148" max="6148" width="35.140625" style="132" customWidth="1"/>
    <col min="6149" max="6149" width="37.7109375" style="132" customWidth="1"/>
    <col min="6150" max="6150" width="61.7109375" style="132" customWidth="1"/>
    <col min="6151" max="6401" width="11.42578125" style="132"/>
    <col min="6402" max="6402" width="35" style="132" customWidth="1"/>
    <col min="6403" max="6403" width="73.140625" style="132" customWidth="1"/>
    <col min="6404" max="6404" width="35.140625" style="132" customWidth="1"/>
    <col min="6405" max="6405" width="37.7109375" style="132" customWidth="1"/>
    <col min="6406" max="6406" width="61.7109375" style="132" customWidth="1"/>
    <col min="6407" max="6657" width="11.42578125" style="132"/>
    <col min="6658" max="6658" width="35" style="132" customWidth="1"/>
    <col min="6659" max="6659" width="73.140625" style="132" customWidth="1"/>
    <col min="6660" max="6660" width="35.140625" style="132" customWidth="1"/>
    <col min="6661" max="6661" width="37.7109375" style="132" customWidth="1"/>
    <col min="6662" max="6662" width="61.7109375" style="132" customWidth="1"/>
    <col min="6663" max="6913" width="11.42578125" style="132"/>
    <col min="6914" max="6914" width="35" style="132" customWidth="1"/>
    <col min="6915" max="6915" width="73.140625" style="132" customWidth="1"/>
    <col min="6916" max="6916" width="35.140625" style="132" customWidth="1"/>
    <col min="6917" max="6917" width="37.7109375" style="132" customWidth="1"/>
    <col min="6918" max="6918" width="61.7109375" style="132" customWidth="1"/>
    <col min="6919" max="7169" width="11.42578125" style="132"/>
    <col min="7170" max="7170" width="35" style="132" customWidth="1"/>
    <col min="7171" max="7171" width="73.140625" style="132" customWidth="1"/>
    <col min="7172" max="7172" width="35.140625" style="132" customWidth="1"/>
    <col min="7173" max="7173" width="37.7109375" style="132" customWidth="1"/>
    <col min="7174" max="7174" width="61.7109375" style="132" customWidth="1"/>
    <col min="7175" max="7425" width="11.42578125" style="132"/>
    <col min="7426" max="7426" width="35" style="132" customWidth="1"/>
    <col min="7427" max="7427" width="73.140625" style="132" customWidth="1"/>
    <col min="7428" max="7428" width="35.140625" style="132" customWidth="1"/>
    <col min="7429" max="7429" width="37.7109375" style="132" customWidth="1"/>
    <col min="7430" max="7430" width="61.7109375" style="132" customWidth="1"/>
    <col min="7431" max="7681" width="11.42578125" style="132"/>
    <col min="7682" max="7682" width="35" style="132" customWidth="1"/>
    <col min="7683" max="7683" width="73.140625" style="132" customWidth="1"/>
    <col min="7684" max="7684" width="35.140625" style="132" customWidth="1"/>
    <col min="7685" max="7685" width="37.7109375" style="132" customWidth="1"/>
    <col min="7686" max="7686" width="61.7109375" style="132" customWidth="1"/>
    <col min="7687" max="7937" width="11.42578125" style="132"/>
    <col min="7938" max="7938" width="35" style="132" customWidth="1"/>
    <col min="7939" max="7939" width="73.140625" style="132" customWidth="1"/>
    <col min="7940" max="7940" width="35.140625" style="132" customWidth="1"/>
    <col min="7941" max="7941" width="37.7109375" style="132" customWidth="1"/>
    <col min="7942" max="7942" width="61.7109375" style="132" customWidth="1"/>
    <col min="7943" max="8193" width="11.42578125" style="132"/>
    <col min="8194" max="8194" width="35" style="132" customWidth="1"/>
    <col min="8195" max="8195" width="73.140625" style="132" customWidth="1"/>
    <col min="8196" max="8196" width="35.140625" style="132" customWidth="1"/>
    <col min="8197" max="8197" width="37.7109375" style="132" customWidth="1"/>
    <col min="8198" max="8198" width="61.7109375" style="132" customWidth="1"/>
    <col min="8199" max="8449" width="11.42578125" style="132"/>
    <col min="8450" max="8450" width="35" style="132" customWidth="1"/>
    <col min="8451" max="8451" width="73.140625" style="132" customWidth="1"/>
    <col min="8452" max="8452" width="35.140625" style="132" customWidth="1"/>
    <col min="8453" max="8453" width="37.7109375" style="132" customWidth="1"/>
    <col min="8454" max="8454" width="61.7109375" style="132" customWidth="1"/>
    <col min="8455" max="8705" width="11.42578125" style="132"/>
    <col min="8706" max="8706" width="35" style="132" customWidth="1"/>
    <col min="8707" max="8707" width="73.140625" style="132" customWidth="1"/>
    <col min="8708" max="8708" width="35.140625" style="132" customWidth="1"/>
    <col min="8709" max="8709" width="37.7109375" style="132" customWidth="1"/>
    <col min="8710" max="8710" width="61.7109375" style="132" customWidth="1"/>
    <col min="8711" max="8961" width="11.42578125" style="132"/>
    <col min="8962" max="8962" width="35" style="132" customWidth="1"/>
    <col min="8963" max="8963" width="73.140625" style="132" customWidth="1"/>
    <col min="8964" max="8964" width="35.140625" style="132" customWidth="1"/>
    <col min="8965" max="8965" width="37.7109375" style="132" customWidth="1"/>
    <col min="8966" max="8966" width="61.7109375" style="132" customWidth="1"/>
    <col min="8967" max="9217" width="11.42578125" style="132"/>
    <col min="9218" max="9218" width="35" style="132" customWidth="1"/>
    <col min="9219" max="9219" width="73.140625" style="132" customWidth="1"/>
    <col min="9220" max="9220" width="35.140625" style="132" customWidth="1"/>
    <col min="9221" max="9221" width="37.7109375" style="132" customWidth="1"/>
    <col min="9222" max="9222" width="61.7109375" style="132" customWidth="1"/>
    <col min="9223" max="9473" width="11.42578125" style="132"/>
    <col min="9474" max="9474" width="35" style="132" customWidth="1"/>
    <col min="9475" max="9475" width="73.140625" style="132" customWidth="1"/>
    <col min="9476" max="9476" width="35.140625" style="132" customWidth="1"/>
    <col min="9477" max="9477" width="37.7109375" style="132" customWidth="1"/>
    <col min="9478" max="9478" width="61.7109375" style="132" customWidth="1"/>
    <col min="9479" max="9729" width="11.42578125" style="132"/>
    <col min="9730" max="9730" width="35" style="132" customWidth="1"/>
    <col min="9731" max="9731" width="73.140625" style="132" customWidth="1"/>
    <col min="9732" max="9732" width="35.140625" style="132" customWidth="1"/>
    <col min="9733" max="9733" width="37.7109375" style="132" customWidth="1"/>
    <col min="9734" max="9734" width="61.7109375" style="132" customWidth="1"/>
    <col min="9735" max="9985" width="11.42578125" style="132"/>
    <col min="9986" max="9986" width="35" style="132" customWidth="1"/>
    <col min="9987" max="9987" width="73.140625" style="132" customWidth="1"/>
    <col min="9988" max="9988" width="35.140625" style="132" customWidth="1"/>
    <col min="9989" max="9989" width="37.7109375" style="132" customWidth="1"/>
    <col min="9990" max="9990" width="61.7109375" style="132" customWidth="1"/>
    <col min="9991" max="10241" width="11.42578125" style="132"/>
    <col min="10242" max="10242" width="35" style="132" customWidth="1"/>
    <col min="10243" max="10243" width="73.140625" style="132" customWidth="1"/>
    <col min="10244" max="10244" width="35.140625" style="132" customWidth="1"/>
    <col min="10245" max="10245" width="37.7109375" style="132" customWidth="1"/>
    <col min="10246" max="10246" width="61.7109375" style="132" customWidth="1"/>
    <col min="10247" max="10497" width="11.42578125" style="132"/>
    <col min="10498" max="10498" width="35" style="132" customWidth="1"/>
    <col min="10499" max="10499" width="73.140625" style="132" customWidth="1"/>
    <col min="10500" max="10500" width="35.140625" style="132" customWidth="1"/>
    <col min="10501" max="10501" width="37.7109375" style="132" customWidth="1"/>
    <col min="10502" max="10502" width="61.7109375" style="132" customWidth="1"/>
    <col min="10503" max="10753" width="11.42578125" style="132"/>
    <col min="10754" max="10754" width="35" style="132" customWidth="1"/>
    <col min="10755" max="10755" width="73.140625" style="132" customWidth="1"/>
    <col min="10756" max="10756" width="35.140625" style="132" customWidth="1"/>
    <col min="10757" max="10757" width="37.7109375" style="132" customWidth="1"/>
    <col min="10758" max="10758" width="61.7109375" style="132" customWidth="1"/>
    <col min="10759" max="11009" width="11.42578125" style="132"/>
    <col min="11010" max="11010" width="35" style="132" customWidth="1"/>
    <col min="11011" max="11011" width="73.140625" style="132" customWidth="1"/>
    <col min="11012" max="11012" width="35.140625" style="132" customWidth="1"/>
    <col min="11013" max="11013" width="37.7109375" style="132" customWidth="1"/>
    <col min="11014" max="11014" width="61.7109375" style="132" customWidth="1"/>
    <col min="11015" max="11265" width="11.42578125" style="132"/>
    <col min="11266" max="11266" width="35" style="132" customWidth="1"/>
    <col min="11267" max="11267" width="73.140625" style="132" customWidth="1"/>
    <col min="11268" max="11268" width="35.140625" style="132" customWidth="1"/>
    <col min="11269" max="11269" width="37.7109375" style="132" customWidth="1"/>
    <col min="11270" max="11270" width="61.7109375" style="132" customWidth="1"/>
    <col min="11271" max="11521" width="11.42578125" style="132"/>
    <col min="11522" max="11522" width="35" style="132" customWidth="1"/>
    <col min="11523" max="11523" width="73.140625" style="132" customWidth="1"/>
    <col min="11524" max="11524" width="35.140625" style="132" customWidth="1"/>
    <col min="11525" max="11525" width="37.7109375" style="132" customWidth="1"/>
    <col min="11526" max="11526" width="61.7109375" style="132" customWidth="1"/>
    <col min="11527" max="11777" width="11.42578125" style="132"/>
    <col min="11778" max="11778" width="35" style="132" customWidth="1"/>
    <col min="11779" max="11779" width="73.140625" style="132" customWidth="1"/>
    <col min="11780" max="11780" width="35.140625" style="132" customWidth="1"/>
    <col min="11781" max="11781" width="37.7109375" style="132" customWidth="1"/>
    <col min="11782" max="11782" width="61.7109375" style="132" customWidth="1"/>
    <col min="11783" max="12033" width="11.42578125" style="132"/>
    <col min="12034" max="12034" width="35" style="132" customWidth="1"/>
    <col min="12035" max="12035" width="73.140625" style="132" customWidth="1"/>
    <col min="12036" max="12036" width="35.140625" style="132" customWidth="1"/>
    <col min="12037" max="12037" width="37.7109375" style="132" customWidth="1"/>
    <col min="12038" max="12038" width="61.7109375" style="132" customWidth="1"/>
    <col min="12039" max="12289" width="11.42578125" style="132"/>
    <col min="12290" max="12290" width="35" style="132" customWidth="1"/>
    <col min="12291" max="12291" width="73.140625" style="132" customWidth="1"/>
    <col min="12292" max="12292" width="35.140625" style="132" customWidth="1"/>
    <col min="12293" max="12293" width="37.7109375" style="132" customWidth="1"/>
    <col min="12294" max="12294" width="61.7109375" style="132" customWidth="1"/>
    <col min="12295" max="12545" width="11.42578125" style="132"/>
    <col min="12546" max="12546" width="35" style="132" customWidth="1"/>
    <col min="12547" max="12547" width="73.140625" style="132" customWidth="1"/>
    <col min="12548" max="12548" width="35.140625" style="132" customWidth="1"/>
    <col min="12549" max="12549" width="37.7109375" style="132" customWidth="1"/>
    <col min="12550" max="12550" width="61.7109375" style="132" customWidth="1"/>
    <col min="12551" max="12801" width="11.42578125" style="132"/>
    <col min="12802" max="12802" width="35" style="132" customWidth="1"/>
    <col min="12803" max="12803" width="73.140625" style="132" customWidth="1"/>
    <col min="12804" max="12804" width="35.140625" style="132" customWidth="1"/>
    <col min="12805" max="12805" width="37.7109375" style="132" customWidth="1"/>
    <col min="12806" max="12806" width="61.7109375" style="132" customWidth="1"/>
    <col min="12807" max="13057" width="11.42578125" style="132"/>
    <col min="13058" max="13058" width="35" style="132" customWidth="1"/>
    <col min="13059" max="13059" width="73.140625" style="132" customWidth="1"/>
    <col min="13060" max="13060" width="35.140625" style="132" customWidth="1"/>
    <col min="13061" max="13061" width="37.7109375" style="132" customWidth="1"/>
    <col min="13062" max="13062" width="61.7109375" style="132" customWidth="1"/>
    <col min="13063" max="13313" width="11.42578125" style="132"/>
    <col min="13314" max="13314" width="35" style="132" customWidth="1"/>
    <col min="13315" max="13315" width="73.140625" style="132" customWidth="1"/>
    <col min="13316" max="13316" width="35.140625" style="132" customWidth="1"/>
    <col min="13317" max="13317" width="37.7109375" style="132" customWidth="1"/>
    <col min="13318" max="13318" width="61.7109375" style="132" customWidth="1"/>
    <col min="13319" max="13569" width="11.42578125" style="132"/>
    <col min="13570" max="13570" width="35" style="132" customWidth="1"/>
    <col min="13571" max="13571" width="73.140625" style="132" customWidth="1"/>
    <col min="13572" max="13572" width="35.140625" style="132" customWidth="1"/>
    <col min="13573" max="13573" width="37.7109375" style="132" customWidth="1"/>
    <col min="13574" max="13574" width="61.7109375" style="132" customWidth="1"/>
    <col min="13575" max="13825" width="11.42578125" style="132"/>
    <col min="13826" max="13826" width="35" style="132" customWidth="1"/>
    <col min="13827" max="13827" width="73.140625" style="132" customWidth="1"/>
    <col min="13828" max="13828" width="35.140625" style="132" customWidth="1"/>
    <col min="13829" max="13829" width="37.7109375" style="132" customWidth="1"/>
    <col min="13830" max="13830" width="61.7109375" style="132" customWidth="1"/>
    <col min="13831" max="14081" width="11.42578125" style="132"/>
    <col min="14082" max="14082" width="35" style="132" customWidth="1"/>
    <col min="14083" max="14083" width="73.140625" style="132" customWidth="1"/>
    <col min="14084" max="14084" width="35.140625" style="132" customWidth="1"/>
    <col min="14085" max="14085" width="37.7109375" style="132" customWidth="1"/>
    <col min="14086" max="14086" width="61.7109375" style="132" customWidth="1"/>
    <col min="14087" max="14337" width="11.42578125" style="132"/>
    <col min="14338" max="14338" width="35" style="132" customWidth="1"/>
    <col min="14339" max="14339" width="73.140625" style="132" customWidth="1"/>
    <col min="14340" max="14340" width="35.140625" style="132" customWidth="1"/>
    <col min="14341" max="14341" width="37.7109375" style="132" customWidth="1"/>
    <col min="14342" max="14342" width="61.7109375" style="132" customWidth="1"/>
    <col min="14343" max="14593" width="11.42578125" style="132"/>
    <col min="14594" max="14594" width="35" style="132" customWidth="1"/>
    <col min="14595" max="14595" width="73.140625" style="132" customWidth="1"/>
    <col min="14596" max="14596" width="35.140625" style="132" customWidth="1"/>
    <col min="14597" max="14597" width="37.7109375" style="132" customWidth="1"/>
    <col min="14598" max="14598" width="61.7109375" style="132" customWidth="1"/>
    <col min="14599" max="14849" width="11.42578125" style="132"/>
    <col min="14850" max="14850" width="35" style="132" customWidth="1"/>
    <col min="14851" max="14851" width="73.140625" style="132" customWidth="1"/>
    <col min="14852" max="14852" width="35.140625" style="132" customWidth="1"/>
    <col min="14853" max="14853" width="37.7109375" style="132" customWidth="1"/>
    <col min="14854" max="14854" width="61.7109375" style="132" customWidth="1"/>
    <col min="14855" max="15105" width="11.42578125" style="132"/>
    <col min="15106" max="15106" width="35" style="132" customWidth="1"/>
    <col min="15107" max="15107" width="73.140625" style="132" customWidth="1"/>
    <col min="15108" max="15108" width="35.140625" style="132" customWidth="1"/>
    <col min="15109" max="15109" width="37.7109375" style="132" customWidth="1"/>
    <col min="15110" max="15110" width="61.7109375" style="132" customWidth="1"/>
    <col min="15111" max="15361" width="11.42578125" style="132"/>
    <col min="15362" max="15362" width="35" style="132" customWidth="1"/>
    <col min="15363" max="15363" width="73.140625" style="132" customWidth="1"/>
    <col min="15364" max="15364" width="35.140625" style="132" customWidth="1"/>
    <col min="15365" max="15365" width="37.7109375" style="132" customWidth="1"/>
    <col min="15366" max="15366" width="61.7109375" style="132" customWidth="1"/>
    <col min="15367" max="15617" width="11.42578125" style="132"/>
    <col min="15618" max="15618" width="35" style="132" customWidth="1"/>
    <col min="15619" max="15619" width="73.140625" style="132" customWidth="1"/>
    <col min="15620" max="15620" width="35.140625" style="132" customWidth="1"/>
    <col min="15621" max="15621" width="37.7109375" style="132" customWidth="1"/>
    <col min="15622" max="15622" width="61.7109375" style="132" customWidth="1"/>
    <col min="15623" max="15873" width="11.42578125" style="132"/>
    <col min="15874" max="15874" width="35" style="132" customWidth="1"/>
    <col min="15875" max="15875" width="73.140625" style="132" customWidth="1"/>
    <col min="15876" max="15876" width="35.140625" style="132" customWidth="1"/>
    <col min="15877" max="15877" width="37.7109375" style="132" customWidth="1"/>
    <col min="15878" max="15878" width="61.7109375" style="132" customWidth="1"/>
    <col min="15879" max="16129" width="11.42578125" style="132"/>
    <col min="16130" max="16130" width="35" style="132" customWidth="1"/>
    <col min="16131" max="16131" width="73.140625" style="132" customWidth="1"/>
    <col min="16132" max="16132" width="35.140625" style="132" customWidth="1"/>
    <col min="16133" max="16133" width="37.7109375" style="132" customWidth="1"/>
    <col min="16134" max="16134" width="61.7109375" style="132" customWidth="1"/>
    <col min="16135" max="16384" width="11.42578125" style="132"/>
  </cols>
  <sheetData>
    <row r="1" spans="2:6" ht="24.95" customHeight="1" thickBot="1" x14ac:dyDescent="0.25"/>
    <row r="2" spans="2:6" ht="15.75" thickBot="1" x14ac:dyDescent="0.3">
      <c r="B2" s="419" t="s">
        <v>444</v>
      </c>
      <c r="C2" s="420"/>
      <c r="D2" s="420"/>
      <c r="E2" s="420"/>
      <c r="F2" s="421"/>
    </row>
    <row r="3" spans="2:6" ht="27" customHeight="1" thickBot="1" x14ac:dyDescent="0.25"/>
    <row r="4" spans="2:6" x14ac:dyDescent="0.2">
      <c r="B4" s="422" t="s">
        <v>308</v>
      </c>
      <c r="C4" s="425" t="s">
        <v>443</v>
      </c>
      <c r="D4" s="426"/>
      <c r="E4" s="426"/>
      <c r="F4" s="427"/>
    </row>
    <row r="5" spans="2:6" ht="38.25" customHeight="1" x14ac:dyDescent="0.2">
      <c r="B5" s="423"/>
      <c r="C5" s="428"/>
      <c r="D5" s="429"/>
      <c r="E5" s="429"/>
      <c r="F5" s="430"/>
    </row>
    <row r="6" spans="2:6" ht="13.5" thickBot="1" x14ac:dyDescent="0.25">
      <c r="B6" s="424"/>
      <c r="C6" s="431"/>
      <c r="D6" s="432"/>
      <c r="E6" s="432"/>
      <c r="F6" s="433"/>
    </row>
    <row r="7" spans="2:6" ht="25.5" customHeight="1" thickBot="1" x14ac:dyDescent="0.25"/>
    <row r="8" spans="2:6" ht="51" customHeight="1" thickBot="1" x14ac:dyDescent="0.25">
      <c r="B8" s="186" t="s">
        <v>300</v>
      </c>
      <c r="C8" s="187" t="s">
        <v>301</v>
      </c>
      <c r="D8" s="187" t="s">
        <v>351</v>
      </c>
      <c r="E8" s="187" t="s">
        <v>302</v>
      </c>
      <c r="F8" s="187" t="s">
        <v>303</v>
      </c>
    </row>
    <row r="9" spans="2:6" x14ac:dyDescent="0.2">
      <c r="B9" s="434" t="s">
        <v>304</v>
      </c>
      <c r="C9" s="437" t="s">
        <v>352</v>
      </c>
      <c r="D9" s="314" t="s">
        <v>345</v>
      </c>
      <c r="E9" s="443" t="s">
        <v>353</v>
      </c>
      <c r="F9" s="443" t="s">
        <v>364</v>
      </c>
    </row>
    <row r="10" spans="2:6" ht="12.75" customHeight="1" x14ac:dyDescent="0.2">
      <c r="B10" s="435"/>
      <c r="C10" s="438"/>
      <c r="D10" s="314" t="s">
        <v>346</v>
      </c>
      <c r="E10" s="444"/>
      <c r="F10" s="444"/>
    </row>
    <row r="11" spans="2:6" ht="12.75" customHeight="1" x14ac:dyDescent="0.2">
      <c r="B11" s="435"/>
      <c r="C11" s="438"/>
      <c r="D11" s="314" t="s">
        <v>347</v>
      </c>
      <c r="E11" s="444"/>
      <c r="F11" s="444"/>
    </row>
    <row r="12" spans="2:6" ht="12.75" customHeight="1" x14ac:dyDescent="0.2">
      <c r="B12" s="435"/>
      <c r="C12" s="438"/>
      <c r="D12" s="314" t="s">
        <v>348</v>
      </c>
      <c r="E12" s="444"/>
      <c r="F12" s="444"/>
    </row>
    <row r="13" spans="2:6" ht="12.75" customHeight="1" x14ac:dyDescent="0.2">
      <c r="B13" s="435"/>
      <c r="C13" s="438"/>
      <c r="D13" s="314" t="s">
        <v>349</v>
      </c>
      <c r="E13" s="444"/>
      <c r="F13" s="444"/>
    </row>
    <row r="14" spans="2:6" x14ac:dyDescent="0.2">
      <c r="B14" s="435"/>
      <c r="C14" s="438"/>
      <c r="D14" s="314" t="s">
        <v>350</v>
      </c>
      <c r="E14" s="444"/>
      <c r="F14" s="444"/>
    </row>
    <row r="15" spans="2:6" ht="33.75" customHeight="1" thickBot="1" x14ac:dyDescent="0.25">
      <c r="B15" s="436"/>
      <c r="C15" s="439"/>
      <c r="D15" s="314"/>
      <c r="E15" s="445"/>
      <c r="F15" s="445"/>
    </row>
    <row r="16" spans="2:6" s="188" customFormat="1" ht="24" customHeight="1" x14ac:dyDescent="0.2">
      <c r="B16" s="446" t="s">
        <v>305</v>
      </c>
      <c r="C16" s="448" t="s">
        <v>354</v>
      </c>
      <c r="D16" s="315" t="s">
        <v>345</v>
      </c>
      <c r="E16" s="437" t="s">
        <v>355</v>
      </c>
      <c r="F16" s="437" t="s">
        <v>365</v>
      </c>
    </row>
    <row r="17" spans="2:6" s="188" customFormat="1" ht="24" customHeight="1" x14ac:dyDescent="0.2">
      <c r="B17" s="447"/>
      <c r="C17" s="449"/>
      <c r="D17" s="316" t="s">
        <v>346</v>
      </c>
      <c r="E17" s="438"/>
      <c r="F17" s="438"/>
    </row>
    <row r="18" spans="2:6" s="188" customFormat="1" ht="24" customHeight="1" x14ac:dyDescent="0.2">
      <c r="B18" s="447"/>
      <c r="C18" s="449"/>
      <c r="D18" s="316" t="s">
        <v>347</v>
      </c>
      <c r="E18" s="438"/>
      <c r="F18" s="438"/>
    </row>
    <row r="19" spans="2:6" s="188" customFormat="1" ht="24" customHeight="1" x14ac:dyDescent="0.2">
      <c r="B19" s="447"/>
      <c r="C19" s="449"/>
      <c r="D19" s="316" t="s">
        <v>348</v>
      </c>
      <c r="E19" s="438"/>
      <c r="F19" s="438"/>
    </row>
    <row r="20" spans="2:6" s="188" customFormat="1" ht="24" customHeight="1" x14ac:dyDescent="0.2">
      <c r="B20" s="447"/>
      <c r="C20" s="449"/>
      <c r="D20" s="316" t="s">
        <v>349</v>
      </c>
      <c r="E20" s="438"/>
      <c r="F20" s="438"/>
    </row>
    <row r="21" spans="2:6" s="188" customFormat="1" ht="24" customHeight="1" x14ac:dyDescent="0.2">
      <c r="B21" s="447"/>
      <c r="C21" s="449"/>
      <c r="D21" s="316" t="s">
        <v>350</v>
      </c>
      <c r="E21" s="438"/>
      <c r="F21" s="438"/>
    </row>
    <row r="22" spans="2:6" s="188" customFormat="1" ht="24" customHeight="1" thickBot="1" x14ac:dyDescent="0.25">
      <c r="B22" s="447"/>
      <c r="C22" s="449"/>
      <c r="D22" s="407"/>
      <c r="E22" s="438"/>
      <c r="F22" s="438"/>
    </row>
    <row r="23" spans="2:6" x14ac:dyDescent="0.2">
      <c r="B23" s="434" t="s">
        <v>306</v>
      </c>
      <c r="C23" s="437" t="s">
        <v>356</v>
      </c>
      <c r="D23" s="314" t="s">
        <v>357</v>
      </c>
      <c r="E23" s="440" t="s">
        <v>358</v>
      </c>
      <c r="F23" s="440" t="s">
        <v>368</v>
      </c>
    </row>
    <row r="24" spans="2:6" x14ac:dyDescent="0.2">
      <c r="B24" s="435"/>
      <c r="C24" s="438"/>
      <c r="D24" s="314" t="s">
        <v>359</v>
      </c>
      <c r="E24" s="441"/>
      <c r="F24" s="441"/>
    </row>
    <row r="25" spans="2:6" x14ac:dyDescent="0.2">
      <c r="B25" s="435"/>
      <c r="C25" s="438"/>
      <c r="D25" s="314" t="s">
        <v>360</v>
      </c>
      <c r="E25" s="441"/>
      <c r="F25" s="441"/>
    </row>
    <row r="26" spans="2:6" x14ac:dyDescent="0.2">
      <c r="B26" s="435"/>
      <c r="C26" s="438"/>
      <c r="D26" s="317" t="s">
        <v>361</v>
      </c>
      <c r="E26" s="441"/>
      <c r="F26" s="441"/>
    </row>
    <row r="27" spans="2:6" x14ac:dyDescent="0.2">
      <c r="B27" s="435"/>
      <c r="C27" s="438"/>
      <c r="D27" s="314" t="s">
        <v>349</v>
      </c>
      <c r="E27" s="441"/>
      <c r="F27" s="441"/>
    </row>
    <row r="28" spans="2:6" ht="13.5" thickBot="1" x14ac:dyDescent="0.25">
      <c r="B28" s="436"/>
      <c r="C28" s="439"/>
      <c r="D28" s="318" t="s">
        <v>345</v>
      </c>
      <c r="E28" s="442"/>
      <c r="F28" s="442"/>
    </row>
    <row r="29" spans="2:6" x14ac:dyDescent="0.2">
      <c r="B29" s="434" t="s">
        <v>307</v>
      </c>
      <c r="C29" s="437" t="s">
        <v>362</v>
      </c>
      <c r="D29" s="319" t="s">
        <v>359</v>
      </c>
      <c r="E29" s="440"/>
      <c r="F29" s="440"/>
    </row>
    <row r="30" spans="2:6" x14ac:dyDescent="0.2">
      <c r="B30" s="435"/>
      <c r="C30" s="438"/>
      <c r="D30" s="319" t="s">
        <v>363</v>
      </c>
      <c r="E30" s="441"/>
      <c r="F30" s="441"/>
    </row>
    <row r="31" spans="2:6" x14ac:dyDescent="0.2">
      <c r="B31" s="435"/>
      <c r="C31" s="438"/>
      <c r="D31" s="319" t="s">
        <v>349</v>
      </c>
      <c r="E31" s="441"/>
      <c r="F31" s="441"/>
    </row>
    <row r="32" spans="2:6" x14ac:dyDescent="0.2">
      <c r="B32" s="435"/>
      <c r="C32" s="438"/>
      <c r="D32" s="319" t="s">
        <v>348</v>
      </c>
      <c r="E32" s="441"/>
      <c r="F32" s="441"/>
    </row>
    <row r="33" spans="2:6" ht="13.5" thickBot="1" x14ac:dyDescent="0.25">
      <c r="B33" s="436"/>
      <c r="C33" s="439"/>
      <c r="D33" s="318" t="s">
        <v>345</v>
      </c>
      <c r="E33" s="442"/>
      <c r="F33" s="442"/>
    </row>
  </sheetData>
  <mergeCells count="19">
    <mergeCell ref="B29:B33"/>
    <mergeCell ref="C29:C33"/>
    <mergeCell ref="E29:E33"/>
    <mergeCell ref="F29:F33"/>
    <mergeCell ref="C9:C15"/>
    <mergeCell ref="E9:E15"/>
    <mergeCell ref="F9:F15"/>
    <mergeCell ref="B16:B22"/>
    <mergeCell ref="C16:C22"/>
    <mergeCell ref="E16:E22"/>
    <mergeCell ref="F16:F22"/>
    <mergeCell ref="B2:F2"/>
    <mergeCell ref="B4:B6"/>
    <mergeCell ref="C4:F6"/>
    <mergeCell ref="B9:B15"/>
    <mergeCell ref="B23:B28"/>
    <mergeCell ref="C23:C28"/>
    <mergeCell ref="E23:E28"/>
    <mergeCell ref="F23:F28"/>
  </mergeCells>
  <pageMargins left="0.70866141732283472" right="0.70866141732283472" top="0.74803149606299213" bottom="0.74803149606299213" header="0.31496062992125984" footer="0.31496062992125984"/>
  <pageSetup scale="59" orientation="landscape"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F5361-DBA4-446C-978F-74FC1C5B6AEC}">
  <sheetPr>
    <tabColor theme="0"/>
    <pageSetUpPr fitToPage="1"/>
  </sheetPr>
  <dimension ref="A1:AC27"/>
  <sheetViews>
    <sheetView showGridLines="0" topLeftCell="A16" zoomScale="60" zoomScaleNormal="60" workbookViewId="0">
      <selection activeCell="M2" sqref="A2:M26"/>
    </sheetView>
  </sheetViews>
  <sheetFormatPr baseColWidth="10" defaultColWidth="11.42578125" defaultRowHeight="18.75" x14ac:dyDescent="0.2"/>
  <cols>
    <col min="1" max="1" width="7.7109375" style="142" customWidth="1"/>
    <col min="2" max="2" width="20.42578125" style="142" customWidth="1"/>
    <col min="3" max="3" width="32.7109375" style="142" customWidth="1"/>
    <col min="4" max="4" width="17.42578125" style="142" customWidth="1"/>
    <col min="5" max="5" width="14.85546875" style="142" customWidth="1"/>
    <col min="6" max="6" width="11.85546875" style="142" customWidth="1"/>
    <col min="7" max="7" width="42.42578125" style="142" customWidth="1"/>
    <col min="8" max="8" width="16" style="142" customWidth="1"/>
    <col min="9" max="11" width="11" style="142" customWidth="1"/>
    <col min="12" max="12" width="12.42578125" style="142" customWidth="1"/>
    <col min="13" max="13" width="31.7109375" style="142" customWidth="1"/>
    <col min="14" max="16384" width="11.42578125" style="142"/>
  </cols>
  <sheetData>
    <row r="1" spans="1:29" ht="19.5" thickBot="1" x14ac:dyDescent="0.25"/>
    <row r="2" spans="1:29" ht="33" customHeight="1" x14ac:dyDescent="0.2">
      <c r="A2" s="496"/>
      <c r="B2" s="497"/>
      <c r="C2" s="502" t="s">
        <v>1</v>
      </c>
      <c r="D2" s="503"/>
      <c r="E2" s="503"/>
      <c r="F2" s="503"/>
      <c r="G2" s="503"/>
      <c r="H2" s="503"/>
      <c r="I2" s="503"/>
      <c r="J2" s="503"/>
      <c r="K2" s="504"/>
      <c r="L2" s="163" t="s">
        <v>275</v>
      </c>
      <c r="M2" s="181" t="s">
        <v>309</v>
      </c>
    </row>
    <row r="3" spans="1:29" ht="33" customHeight="1" x14ac:dyDescent="0.2">
      <c r="A3" s="498"/>
      <c r="B3" s="499"/>
      <c r="C3" s="164" t="s">
        <v>138</v>
      </c>
      <c r="D3" s="505" t="s">
        <v>277</v>
      </c>
      <c r="E3" s="505"/>
      <c r="F3" s="505"/>
      <c r="G3" s="505"/>
      <c r="H3" s="505"/>
      <c r="I3" s="505"/>
      <c r="J3" s="505"/>
      <c r="K3" s="506"/>
      <c r="L3" s="165" t="s">
        <v>278</v>
      </c>
      <c r="M3" s="182">
        <v>2</v>
      </c>
    </row>
    <row r="4" spans="1:29" ht="33" customHeight="1" thickBot="1" x14ac:dyDescent="0.25">
      <c r="A4" s="500"/>
      <c r="B4" s="501"/>
      <c r="C4" s="166" t="s">
        <v>279</v>
      </c>
      <c r="D4" s="507" t="s">
        <v>310</v>
      </c>
      <c r="E4" s="507"/>
      <c r="F4" s="507"/>
      <c r="G4" s="507"/>
      <c r="H4" s="507"/>
      <c r="I4" s="507"/>
      <c r="J4" s="507"/>
      <c r="K4" s="508"/>
      <c r="L4" s="167" t="s">
        <v>280</v>
      </c>
      <c r="M4" s="183">
        <v>43123</v>
      </c>
    </row>
    <row r="5" spans="1:29" ht="3.75" customHeight="1" thickBot="1" x14ac:dyDescent="0.25">
      <c r="A5" s="509"/>
      <c r="B5" s="509"/>
      <c r="C5" s="509"/>
      <c r="M5" s="168"/>
    </row>
    <row r="6" spans="1:29" ht="30" customHeight="1" thickBot="1" x14ac:dyDescent="0.25">
      <c r="A6" s="509"/>
      <c r="B6" s="509"/>
      <c r="C6" s="509"/>
      <c r="K6" s="169" t="s">
        <v>8</v>
      </c>
      <c r="L6" s="483">
        <v>43706</v>
      </c>
      <c r="M6" s="484"/>
    </row>
    <row r="7" spans="1:29" ht="30.75" customHeight="1" x14ac:dyDescent="0.2">
      <c r="A7" s="485" t="s">
        <v>444</v>
      </c>
      <c r="B7" s="486"/>
      <c r="C7" s="486"/>
      <c r="D7" s="486"/>
      <c r="E7" s="486"/>
      <c r="F7" s="486"/>
      <c r="G7" s="486"/>
      <c r="H7" s="486"/>
      <c r="I7" s="486"/>
      <c r="J7" s="486"/>
      <c r="K7" s="486"/>
      <c r="L7" s="486"/>
      <c r="M7" s="487"/>
    </row>
    <row r="8" spans="1:29" ht="76.5" customHeight="1" thickBot="1" x14ac:dyDescent="0.25">
      <c r="A8" s="488" t="s">
        <v>290</v>
      </c>
      <c r="B8" s="489"/>
      <c r="C8" s="490"/>
      <c r="D8" s="491" t="s">
        <v>443</v>
      </c>
      <c r="E8" s="491"/>
      <c r="F8" s="491"/>
      <c r="G8" s="491"/>
      <c r="H8" s="491"/>
      <c r="I8" s="491"/>
      <c r="J8" s="491"/>
      <c r="K8" s="491"/>
      <c r="L8" s="491"/>
      <c r="M8" s="492"/>
      <c r="O8" s="280" t="s">
        <v>311</v>
      </c>
    </row>
    <row r="9" spans="1:29" ht="12" customHeight="1" thickBot="1" x14ac:dyDescent="0.25">
      <c r="A9" s="493"/>
      <c r="B9" s="493"/>
      <c r="C9" s="493"/>
      <c r="D9" s="494"/>
      <c r="E9" s="494"/>
      <c r="F9" s="494"/>
      <c r="G9" s="494"/>
      <c r="H9" s="495"/>
      <c r="I9" s="495"/>
      <c r="J9" s="495"/>
      <c r="K9" s="495"/>
      <c r="L9" s="495"/>
    </row>
    <row r="10" spans="1:29" ht="48" customHeight="1" thickBot="1" x14ac:dyDescent="0.25">
      <c r="A10" s="189" t="s">
        <v>283</v>
      </c>
      <c r="B10" s="294" t="s">
        <v>3</v>
      </c>
      <c r="C10" s="294" t="s">
        <v>10</v>
      </c>
      <c r="D10" s="510" t="s">
        <v>11</v>
      </c>
      <c r="E10" s="510"/>
      <c r="F10" s="510"/>
      <c r="G10" s="294" t="s">
        <v>12</v>
      </c>
      <c r="H10" s="511" t="s">
        <v>312</v>
      </c>
      <c r="I10" s="512"/>
      <c r="J10" s="512"/>
      <c r="K10" s="512"/>
      <c r="L10" s="513"/>
      <c r="M10" s="190" t="s">
        <v>13</v>
      </c>
    </row>
    <row r="11" spans="1:29" ht="148.5" customHeight="1" x14ac:dyDescent="0.2">
      <c r="A11" s="347">
        <v>1</v>
      </c>
      <c r="B11" s="348" t="s">
        <v>401</v>
      </c>
      <c r="C11" s="349" t="s">
        <v>364</v>
      </c>
      <c r="D11" s="514" t="s">
        <v>402</v>
      </c>
      <c r="E11" s="514"/>
      <c r="F11" s="514"/>
      <c r="G11" s="350" t="s">
        <v>403</v>
      </c>
      <c r="H11" s="514" t="s">
        <v>404</v>
      </c>
      <c r="I11" s="514"/>
      <c r="J11" s="514"/>
      <c r="K11" s="514"/>
      <c r="L11" s="514"/>
      <c r="M11" s="351" t="s">
        <v>14</v>
      </c>
      <c r="N11" s="281"/>
      <c r="O11" s="281"/>
      <c r="P11" s="281"/>
      <c r="Q11" s="281"/>
      <c r="R11" s="281"/>
      <c r="S11" s="281"/>
      <c r="T11" s="281"/>
      <c r="U11" s="281"/>
      <c r="V11" s="281"/>
      <c r="W11" s="281"/>
      <c r="X11" s="281"/>
      <c r="Y11" s="281"/>
      <c r="Z11" s="281"/>
      <c r="AA11" s="281"/>
      <c r="AB11" s="281"/>
      <c r="AC11" s="281"/>
    </row>
    <row r="12" spans="1:29" ht="244.5" customHeight="1" x14ac:dyDescent="0.2">
      <c r="A12" s="352">
        <f>A11+1</f>
        <v>2</v>
      </c>
      <c r="B12" s="320" t="s">
        <v>401</v>
      </c>
      <c r="C12" s="345" t="s">
        <v>365</v>
      </c>
      <c r="D12" s="515" t="s">
        <v>430</v>
      </c>
      <c r="E12" s="515"/>
      <c r="F12" s="515"/>
      <c r="G12" s="346" t="s">
        <v>405</v>
      </c>
      <c r="H12" s="515" t="s">
        <v>431</v>
      </c>
      <c r="I12" s="515"/>
      <c r="J12" s="515"/>
      <c r="K12" s="515"/>
      <c r="L12" s="515"/>
      <c r="M12" s="353" t="s">
        <v>14</v>
      </c>
      <c r="N12" s="281"/>
      <c r="O12" s="281"/>
      <c r="P12" s="281"/>
      <c r="Q12" s="281"/>
      <c r="R12" s="281"/>
      <c r="S12" s="281"/>
      <c r="T12" s="281"/>
      <c r="U12" s="281"/>
      <c r="V12" s="281"/>
      <c r="W12" s="281"/>
      <c r="X12" s="281"/>
      <c r="Y12" s="281"/>
      <c r="Z12" s="281"/>
      <c r="AA12" s="281"/>
      <c r="AB12" s="281"/>
      <c r="AC12" s="281"/>
    </row>
    <row r="13" spans="1:29" ht="190.5" customHeight="1" x14ac:dyDescent="0.2">
      <c r="A13" s="352">
        <v>3</v>
      </c>
      <c r="B13" s="320" t="s">
        <v>401</v>
      </c>
      <c r="C13" s="345" t="s">
        <v>366</v>
      </c>
      <c r="D13" s="515" t="s">
        <v>406</v>
      </c>
      <c r="E13" s="515"/>
      <c r="F13" s="515"/>
      <c r="G13" s="346" t="s">
        <v>407</v>
      </c>
      <c r="H13" s="515" t="s">
        <v>408</v>
      </c>
      <c r="I13" s="515"/>
      <c r="J13" s="515"/>
      <c r="K13" s="515"/>
      <c r="L13" s="515"/>
      <c r="M13" s="353" t="s">
        <v>14</v>
      </c>
      <c r="N13" s="281"/>
      <c r="O13" s="281"/>
      <c r="P13" s="281"/>
      <c r="Q13" s="281"/>
      <c r="R13" s="281"/>
      <c r="S13" s="281"/>
      <c r="T13" s="281"/>
      <c r="U13" s="281"/>
      <c r="V13" s="281"/>
      <c r="W13" s="281"/>
      <c r="X13" s="281"/>
      <c r="Y13" s="281"/>
      <c r="Z13" s="281"/>
      <c r="AA13" s="281"/>
      <c r="AB13" s="281"/>
      <c r="AC13" s="281"/>
    </row>
    <row r="14" spans="1:29" ht="245.25" customHeight="1" thickBot="1" x14ac:dyDescent="0.25">
      <c r="A14" s="354">
        <v>4</v>
      </c>
      <c r="B14" s="355" t="s">
        <v>401</v>
      </c>
      <c r="C14" s="356" t="s">
        <v>367</v>
      </c>
      <c r="D14" s="516" t="s">
        <v>409</v>
      </c>
      <c r="E14" s="516"/>
      <c r="F14" s="516"/>
      <c r="G14" s="357" t="s">
        <v>410</v>
      </c>
      <c r="H14" s="516" t="s">
        <v>411</v>
      </c>
      <c r="I14" s="516"/>
      <c r="J14" s="516"/>
      <c r="K14" s="516"/>
      <c r="L14" s="516"/>
      <c r="M14" s="358" t="s">
        <v>14</v>
      </c>
      <c r="N14" s="281"/>
      <c r="O14" s="281"/>
      <c r="P14" s="281"/>
      <c r="Q14" s="281"/>
      <c r="R14" s="281"/>
      <c r="S14" s="281"/>
      <c r="T14" s="281"/>
      <c r="U14" s="281"/>
      <c r="V14" s="281"/>
      <c r="W14" s="281"/>
      <c r="X14" s="281"/>
      <c r="Y14" s="281"/>
      <c r="Z14" s="281"/>
      <c r="AA14" s="281"/>
      <c r="AB14" s="281"/>
      <c r="AC14" s="281"/>
    </row>
    <row r="15" spans="1:29" ht="12" customHeight="1" thickBot="1" x14ac:dyDescent="0.25">
      <c r="A15" s="283"/>
      <c r="B15" s="283"/>
      <c r="C15" s="284"/>
      <c r="D15" s="284"/>
      <c r="E15" s="284"/>
      <c r="F15" s="284"/>
      <c r="G15" s="284"/>
      <c r="H15" s="284"/>
      <c r="I15" s="284"/>
      <c r="J15" s="284"/>
      <c r="K15" s="284"/>
      <c r="L15" s="285"/>
    </row>
    <row r="16" spans="1:29" ht="33.75" customHeight="1" x14ac:dyDescent="0.2">
      <c r="A16" s="172" t="s">
        <v>9</v>
      </c>
      <c r="B16" s="237" t="s">
        <v>3</v>
      </c>
      <c r="C16" s="237" t="s">
        <v>238</v>
      </c>
      <c r="D16" s="517" t="s">
        <v>239</v>
      </c>
      <c r="E16" s="517"/>
      <c r="F16" s="517"/>
      <c r="G16" s="517" t="s">
        <v>241</v>
      </c>
      <c r="H16" s="517"/>
      <c r="I16" s="517" t="s">
        <v>240</v>
      </c>
      <c r="J16" s="517"/>
      <c r="K16" s="517"/>
      <c r="L16" s="517" t="s">
        <v>242</v>
      </c>
      <c r="M16" s="518"/>
    </row>
    <row r="17" spans="1:13" x14ac:dyDescent="0.2">
      <c r="A17" s="170"/>
      <c r="B17" s="286"/>
      <c r="C17" s="287"/>
      <c r="D17" s="519"/>
      <c r="E17" s="519"/>
      <c r="F17" s="519"/>
      <c r="G17" s="478"/>
      <c r="H17" s="478"/>
      <c r="I17" s="478"/>
      <c r="J17" s="478"/>
      <c r="K17" s="478"/>
      <c r="L17" s="479"/>
      <c r="M17" s="480"/>
    </row>
    <row r="18" spans="1:13" x14ac:dyDescent="0.2">
      <c r="A18" s="171"/>
      <c r="B18" s="286"/>
      <c r="C18" s="282"/>
      <c r="D18" s="481"/>
      <c r="E18" s="481"/>
      <c r="F18" s="481"/>
      <c r="G18" s="482"/>
      <c r="H18" s="482"/>
      <c r="I18" s="482"/>
      <c r="J18" s="482"/>
      <c r="K18" s="482"/>
      <c r="L18" s="479"/>
      <c r="M18" s="480"/>
    </row>
    <row r="19" spans="1:13" ht="19.5" thickBot="1" x14ac:dyDescent="0.25">
      <c r="A19" s="288"/>
      <c r="B19" s="288"/>
      <c r="C19" s="289"/>
      <c r="D19" s="283"/>
      <c r="E19" s="283"/>
      <c r="F19" s="283"/>
      <c r="G19" s="290"/>
      <c r="H19" s="289"/>
      <c r="I19" s="289"/>
      <c r="J19" s="289"/>
      <c r="K19" s="289"/>
      <c r="L19" s="289"/>
    </row>
    <row r="20" spans="1:13" ht="45.75" customHeight="1" x14ac:dyDescent="0.2">
      <c r="A20" s="462" t="s">
        <v>313</v>
      </c>
      <c r="B20" s="463"/>
      <c r="C20" s="463"/>
      <c r="D20" s="463"/>
      <c r="E20" s="464"/>
      <c r="F20" s="465" t="s">
        <v>6</v>
      </c>
      <c r="G20" s="463"/>
      <c r="H20" s="463"/>
      <c r="I20" s="463"/>
      <c r="J20" s="466"/>
      <c r="K20" s="467" t="s">
        <v>298</v>
      </c>
      <c r="L20" s="463"/>
      <c r="M20" s="468"/>
    </row>
    <row r="21" spans="1:13" ht="40.5" customHeight="1" thickBot="1" x14ac:dyDescent="0.25">
      <c r="A21" s="450" t="s">
        <v>42</v>
      </c>
      <c r="B21" s="451"/>
      <c r="C21" s="322" t="s">
        <v>141</v>
      </c>
      <c r="D21" s="451" t="s">
        <v>280</v>
      </c>
      <c r="E21" s="452"/>
      <c r="F21" s="453" t="s">
        <v>42</v>
      </c>
      <c r="G21" s="451"/>
      <c r="H21" s="322" t="s">
        <v>141</v>
      </c>
      <c r="I21" s="451" t="s">
        <v>280</v>
      </c>
      <c r="J21" s="469"/>
      <c r="K21" s="323" t="s">
        <v>42</v>
      </c>
      <c r="L21" s="322" t="s">
        <v>141</v>
      </c>
      <c r="M21" s="324" t="s">
        <v>280</v>
      </c>
    </row>
    <row r="22" spans="1:13" s="321" customFormat="1" ht="121.5" customHeight="1" x14ac:dyDescent="0.2">
      <c r="A22" s="473" t="s">
        <v>369</v>
      </c>
      <c r="B22" s="474"/>
      <c r="C22" s="325" t="s">
        <v>371</v>
      </c>
      <c r="D22" s="475">
        <v>43706</v>
      </c>
      <c r="E22" s="475"/>
      <c r="F22" s="476" t="s">
        <v>373</v>
      </c>
      <c r="G22" s="476"/>
      <c r="H22" s="325" t="s">
        <v>374</v>
      </c>
      <c r="I22" s="475">
        <v>43706</v>
      </c>
      <c r="J22" s="475"/>
      <c r="K22" s="325" t="s">
        <v>376</v>
      </c>
      <c r="L22" s="325" t="s">
        <v>429</v>
      </c>
      <c r="M22" s="326">
        <v>43706</v>
      </c>
    </row>
    <row r="23" spans="1:13" s="321" customFormat="1" ht="36" customHeight="1" x14ac:dyDescent="0.2">
      <c r="A23" s="459" t="s">
        <v>370</v>
      </c>
      <c r="B23" s="460"/>
      <c r="C23" s="327" t="s">
        <v>427</v>
      </c>
      <c r="D23" s="458">
        <v>43706</v>
      </c>
      <c r="E23" s="458"/>
      <c r="F23" s="461"/>
      <c r="G23" s="457"/>
      <c r="H23" s="327"/>
      <c r="I23" s="458"/>
      <c r="J23" s="458"/>
      <c r="K23" s="328"/>
      <c r="L23" s="327"/>
      <c r="M23" s="329"/>
    </row>
    <row r="24" spans="1:13" s="321" customFormat="1" ht="39.75" customHeight="1" x14ac:dyDescent="0.2">
      <c r="A24" s="459" t="s">
        <v>372</v>
      </c>
      <c r="B24" s="460"/>
      <c r="C24" s="327" t="s">
        <v>428</v>
      </c>
      <c r="D24" s="458">
        <v>43706</v>
      </c>
      <c r="E24" s="458"/>
      <c r="F24" s="477"/>
      <c r="G24" s="477"/>
      <c r="H24" s="327"/>
      <c r="I24" s="458"/>
      <c r="J24" s="458"/>
      <c r="K24" s="328"/>
      <c r="L24" s="327"/>
      <c r="M24" s="329"/>
    </row>
    <row r="25" spans="1:13" s="321" customFormat="1" ht="15" x14ac:dyDescent="0.2">
      <c r="A25" s="456"/>
      <c r="B25" s="457"/>
      <c r="C25" s="327"/>
      <c r="D25" s="454"/>
      <c r="E25" s="455"/>
      <c r="F25" s="461"/>
      <c r="G25" s="457"/>
      <c r="H25" s="327"/>
      <c r="I25" s="458"/>
      <c r="J25" s="458"/>
      <c r="K25" s="328"/>
      <c r="L25" s="327"/>
      <c r="M25" s="329"/>
    </row>
    <row r="26" spans="1:13" s="321" customFormat="1" ht="15.75" thickBot="1" x14ac:dyDescent="0.25">
      <c r="A26" s="470"/>
      <c r="B26" s="471"/>
      <c r="C26" s="330"/>
      <c r="D26" s="471"/>
      <c r="E26" s="471"/>
      <c r="F26" s="471"/>
      <c r="G26" s="471"/>
      <c r="H26" s="330"/>
      <c r="I26" s="472"/>
      <c r="J26" s="471"/>
      <c r="K26" s="331"/>
      <c r="L26" s="330"/>
      <c r="M26" s="332"/>
    </row>
    <row r="27" spans="1:13" s="321" customFormat="1" ht="15" x14ac:dyDescent="0.2"/>
  </sheetData>
  <mergeCells count="60">
    <mergeCell ref="D16:F16"/>
    <mergeCell ref="G16:H16"/>
    <mergeCell ref="I16:K16"/>
    <mergeCell ref="L16:M16"/>
    <mergeCell ref="D17:F17"/>
    <mergeCell ref="D13:F13"/>
    <mergeCell ref="H13:L13"/>
    <mergeCell ref="D11:F11"/>
    <mergeCell ref="D14:F14"/>
    <mergeCell ref="H14:L14"/>
    <mergeCell ref="D10:F10"/>
    <mergeCell ref="H10:L10"/>
    <mergeCell ref="H11:L11"/>
    <mergeCell ref="D12:F12"/>
    <mergeCell ref="H12:L12"/>
    <mergeCell ref="A2:B4"/>
    <mergeCell ref="C2:K2"/>
    <mergeCell ref="D3:K3"/>
    <mergeCell ref="D4:K4"/>
    <mergeCell ref="A5:C6"/>
    <mergeCell ref="L6:M6"/>
    <mergeCell ref="A7:M7"/>
    <mergeCell ref="A8:C8"/>
    <mergeCell ref="D8:M8"/>
    <mergeCell ref="A9:C9"/>
    <mergeCell ref="D9:L9"/>
    <mergeCell ref="G17:H17"/>
    <mergeCell ref="I17:K17"/>
    <mergeCell ref="L17:M17"/>
    <mergeCell ref="D18:F18"/>
    <mergeCell ref="G18:H18"/>
    <mergeCell ref="I18:K18"/>
    <mergeCell ref="L18:M18"/>
    <mergeCell ref="A20:E20"/>
    <mergeCell ref="F20:J20"/>
    <mergeCell ref="K20:M20"/>
    <mergeCell ref="I21:J21"/>
    <mergeCell ref="A26:B26"/>
    <mergeCell ref="D26:E26"/>
    <mergeCell ref="F26:G26"/>
    <mergeCell ref="I26:J26"/>
    <mergeCell ref="A22:B22"/>
    <mergeCell ref="D22:E22"/>
    <mergeCell ref="F22:G22"/>
    <mergeCell ref="I22:J22"/>
    <mergeCell ref="A24:B24"/>
    <mergeCell ref="D24:E24"/>
    <mergeCell ref="F24:G24"/>
    <mergeCell ref="I24:J24"/>
    <mergeCell ref="I23:J23"/>
    <mergeCell ref="A23:B23"/>
    <mergeCell ref="D23:E23"/>
    <mergeCell ref="F23:G23"/>
    <mergeCell ref="F25:G25"/>
    <mergeCell ref="I25:J25"/>
    <mergeCell ref="A21:B21"/>
    <mergeCell ref="D21:E21"/>
    <mergeCell ref="F21:G21"/>
    <mergeCell ref="D25:E25"/>
    <mergeCell ref="A25:B25"/>
  </mergeCells>
  <dataValidations count="1">
    <dataValidation type="list" errorStyle="warning" allowBlank="1" showInputMessage="1" showErrorMessage="1" errorTitle="RIESGO INCORRECTO" error="Este tipo de riesgo no es correcto" sqref="L15 M11:M14" xr:uid="{58B2E104-C24F-4A62-8036-71F49C7F9D33}">
      <formula1>TIPODERIESGO</formula1>
    </dataValidation>
  </dataValidations>
  <printOptions horizontalCentered="1" verticalCentered="1"/>
  <pageMargins left="0.39370078740157483" right="0.39370078740157483" top="0.19685039370078741" bottom="0.19685039370078741" header="0" footer="0"/>
  <pageSetup scale="10" fitToHeight="0" orientation="portrait" horizontalDpi="429496729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3:L36"/>
  <sheetViews>
    <sheetView zoomScale="55" zoomScaleNormal="55" workbookViewId="0">
      <selection activeCell="D17" sqref="D17"/>
    </sheetView>
  </sheetViews>
  <sheetFormatPr baseColWidth="10" defaultColWidth="11.28515625" defaultRowHeight="12.75" x14ac:dyDescent="0.2"/>
  <cols>
    <col min="1" max="1" width="11.28515625" style="132"/>
    <col min="2" max="3" width="23.140625" style="132" customWidth="1"/>
    <col min="4" max="4" width="47.140625" style="132" customWidth="1"/>
    <col min="5" max="5" width="36.7109375" style="132" customWidth="1"/>
    <col min="6" max="6" width="39.28515625" style="132" customWidth="1"/>
    <col min="7" max="7" width="46" style="132" customWidth="1"/>
    <col min="8" max="8" width="40.7109375" style="132" customWidth="1"/>
    <col min="9" max="16384" width="11.28515625" style="132"/>
  </cols>
  <sheetData>
    <row r="3" spans="2:12" ht="13.5" thickBot="1" x14ac:dyDescent="0.25"/>
    <row r="4" spans="2:12" ht="58.5" customHeight="1" thickBot="1" x14ac:dyDescent="0.55000000000000004">
      <c r="B4" s="520" t="s">
        <v>257</v>
      </c>
      <c r="C4" s="521"/>
      <c r="D4" s="521"/>
      <c r="E4" s="521"/>
      <c r="F4" s="521"/>
      <c r="G4" s="521"/>
      <c r="H4" s="522"/>
    </row>
    <row r="5" spans="2:12" ht="27" thickBot="1" x14ac:dyDescent="0.25">
      <c r="B5" s="526" t="s">
        <v>47</v>
      </c>
      <c r="C5" s="527"/>
      <c r="D5" s="530" t="s">
        <v>48</v>
      </c>
      <c r="E5" s="531"/>
      <c r="F5" s="531"/>
      <c r="G5" s="531"/>
      <c r="H5" s="532"/>
    </row>
    <row r="6" spans="2:12" ht="26.25" thickBot="1" x14ac:dyDescent="0.25">
      <c r="B6" s="528"/>
      <c r="C6" s="529"/>
      <c r="D6" s="22" t="s">
        <v>49</v>
      </c>
      <c r="E6" s="22" t="s">
        <v>50</v>
      </c>
      <c r="F6" s="6" t="s">
        <v>51</v>
      </c>
      <c r="G6" s="22" t="s">
        <v>52</v>
      </c>
      <c r="H6" s="22" t="s">
        <v>53</v>
      </c>
      <c r="K6" s="68" t="s">
        <v>54</v>
      </c>
      <c r="L6" s="69" t="s">
        <v>55</v>
      </c>
    </row>
    <row r="7" spans="2:12" ht="18" x14ac:dyDescent="0.2">
      <c r="B7" s="523" t="s">
        <v>56</v>
      </c>
      <c r="C7" s="523">
        <v>1</v>
      </c>
      <c r="D7" s="29">
        <v>1</v>
      </c>
      <c r="E7" s="29">
        <v>6</v>
      </c>
      <c r="F7" s="38">
        <v>7</v>
      </c>
      <c r="G7" s="30">
        <v>11</v>
      </c>
      <c r="H7" s="30">
        <v>13</v>
      </c>
      <c r="K7" s="534" t="s">
        <v>57</v>
      </c>
      <c r="L7" s="89" t="s">
        <v>58</v>
      </c>
    </row>
    <row r="8" spans="2:12" ht="36" x14ac:dyDescent="0.2">
      <c r="B8" s="524"/>
      <c r="C8" s="524"/>
      <c r="D8" s="31" t="s">
        <v>59</v>
      </c>
      <c r="E8" s="31" t="s">
        <v>60</v>
      </c>
      <c r="F8" s="39" t="s">
        <v>61</v>
      </c>
      <c r="G8" s="25" t="s">
        <v>62</v>
      </c>
      <c r="H8" s="25" t="s">
        <v>63</v>
      </c>
      <c r="K8" s="535"/>
      <c r="L8" s="70" t="s">
        <v>64</v>
      </c>
    </row>
    <row r="9" spans="2:12" ht="18" x14ac:dyDescent="0.2">
      <c r="B9" s="524"/>
      <c r="C9" s="524"/>
      <c r="D9" s="23" t="s">
        <v>65</v>
      </c>
      <c r="E9" s="23" t="s">
        <v>65</v>
      </c>
      <c r="F9" s="40"/>
      <c r="G9" s="24" t="s">
        <v>66</v>
      </c>
      <c r="H9" s="24" t="s">
        <v>66</v>
      </c>
      <c r="K9" s="535"/>
      <c r="L9" s="70" t="s">
        <v>67</v>
      </c>
    </row>
    <row r="10" spans="2:12" ht="18" x14ac:dyDescent="0.2">
      <c r="B10" s="524"/>
      <c r="C10" s="524"/>
      <c r="D10" s="32"/>
      <c r="E10" s="32"/>
      <c r="F10" s="40" t="s">
        <v>66</v>
      </c>
      <c r="G10" s="24" t="s">
        <v>68</v>
      </c>
      <c r="H10" s="24" t="s">
        <v>68</v>
      </c>
      <c r="K10" s="535"/>
      <c r="L10" s="70" t="s">
        <v>69</v>
      </c>
    </row>
    <row r="11" spans="2:12" ht="36.75" thickBot="1" x14ac:dyDescent="0.25">
      <c r="B11" s="525"/>
      <c r="C11" s="525"/>
      <c r="D11" s="33"/>
      <c r="E11" s="33"/>
      <c r="F11" s="41"/>
      <c r="G11" s="34" t="s">
        <v>70</v>
      </c>
      <c r="H11" s="34" t="s">
        <v>70</v>
      </c>
      <c r="K11" s="535"/>
      <c r="L11" s="70" t="s">
        <v>71</v>
      </c>
    </row>
    <row r="12" spans="2:12" ht="18" x14ac:dyDescent="0.2">
      <c r="B12" s="523" t="s">
        <v>72</v>
      </c>
      <c r="C12" s="523">
        <v>2</v>
      </c>
      <c r="D12" s="29">
        <v>2</v>
      </c>
      <c r="E12" s="29">
        <v>12</v>
      </c>
      <c r="F12" s="38">
        <v>14</v>
      </c>
      <c r="G12" s="30">
        <v>22</v>
      </c>
      <c r="H12" s="35">
        <v>26</v>
      </c>
      <c r="K12" s="536" t="s">
        <v>73</v>
      </c>
      <c r="L12" s="47" t="s">
        <v>74</v>
      </c>
    </row>
    <row r="13" spans="2:12" ht="36" x14ac:dyDescent="0.2">
      <c r="B13" s="524"/>
      <c r="C13" s="524"/>
      <c r="D13" s="31" t="s">
        <v>75</v>
      </c>
      <c r="E13" s="31" t="s">
        <v>76</v>
      </c>
      <c r="F13" s="39" t="s">
        <v>77</v>
      </c>
      <c r="G13" s="25" t="s">
        <v>78</v>
      </c>
      <c r="H13" s="27" t="s">
        <v>79</v>
      </c>
      <c r="K13" s="537"/>
      <c r="L13" s="47" t="s">
        <v>80</v>
      </c>
    </row>
    <row r="14" spans="2:12" ht="18" x14ac:dyDescent="0.2">
      <c r="B14" s="524"/>
      <c r="C14" s="524"/>
      <c r="D14" s="23" t="s">
        <v>65</v>
      </c>
      <c r="E14" s="23" t="s">
        <v>65</v>
      </c>
      <c r="F14" s="40"/>
      <c r="G14" s="24" t="s">
        <v>66</v>
      </c>
      <c r="H14" s="36" t="s">
        <v>68</v>
      </c>
      <c r="K14" s="537"/>
      <c r="L14" s="47" t="s">
        <v>81</v>
      </c>
    </row>
    <row r="15" spans="2:12" ht="18" x14ac:dyDescent="0.2">
      <c r="B15" s="524"/>
      <c r="C15" s="524"/>
      <c r="D15" s="32"/>
      <c r="E15" s="32"/>
      <c r="F15" s="40" t="s">
        <v>66</v>
      </c>
      <c r="G15" s="24" t="s">
        <v>68</v>
      </c>
      <c r="H15" s="36" t="s">
        <v>66</v>
      </c>
      <c r="K15" s="537"/>
      <c r="L15" s="47" t="s">
        <v>82</v>
      </c>
    </row>
    <row r="16" spans="2:12" ht="36.75" thickBot="1" x14ac:dyDescent="0.25">
      <c r="B16" s="525"/>
      <c r="C16" s="525"/>
      <c r="D16" s="33"/>
      <c r="E16" s="33"/>
      <c r="F16" s="41"/>
      <c r="G16" s="34" t="s">
        <v>70</v>
      </c>
      <c r="H16" s="37" t="s">
        <v>70</v>
      </c>
      <c r="K16" s="538" t="s">
        <v>83</v>
      </c>
      <c r="L16" s="90" t="s">
        <v>84</v>
      </c>
    </row>
    <row r="17" spans="2:12" ht="18" x14ac:dyDescent="0.2">
      <c r="B17" s="523" t="s">
        <v>85</v>
      </c>
      <c r="C17" s="523">
        <v>3</v>
      </c>
      <c r="D17" s="29">
        <v>3</v>
      </c>
      <c r="E17" s="38">
        <v>18</v>
      </c>
      <c r="F17" s="30">
        <v>21</v>
      </c>
      <c r="G17" s="35">
        <v>33</v>
      </c>
      <c r="H17" s="35">
        <v>39</v>
      </c>
      <c r="K17" s="538"/>
      <c r="L17" s="90" t="s">
        <v>86</v>
      </c>
    </row>
    <row r="18" spans="2:12" ht="36" x14ac:dyDescent="0.2">
      <c r="B18" s="524"/>
      <c r="C18" s="524"/>
      <c r="D18" s="31" t="s">
        <v>87</v>
      </c>
      <c r="E18" s="39" t="s">
        <v>88</v>
      </c>
      <c r="F18" s="25" t="s">
        <v>89</v>
      </c>
      <c r="G18" s="27" t="s">
        <v>90</v>
      </c>
      <c r="H18" s="27" t="s">
        <v>91</v>
      </c>
      <c r="K18" s="538"/>
      <c r="L18" s="90" t="s">
        <v>92</v>
      </c>
    </row>
    <row r="19" spans="2:12" ht="18" x14ac:dyDescent="0.2">
      <c r="B19" s="524"/>
      <c r="C19" s="524"/>
      <c r="D19" s="23" t="s">
        <v>65</v>
      </c>
      <c r="E19" s="40"/>
      <c r="F19" s="24" t="s">
        <v>66</v>
      </c>
      <c r="G19" s="36" t="s">
        <v>68</v>
      </c>
      <c r="H19" s="36" t="s">
        <v>68</v>
      </c>
      <c r="K19" s="538"/>
      <c r="L19" s="90" t="s">
        <v>93</v>
      </c>
    </row>
    <row r="20" spans="2:12" ht="18" x14ac:dyDescent="0.2">
      <c r="B20" s="524"/>
      <c r="C20" s="524"/>
      <c r="D20" s="32"/>
      <c r="E20" s="40" t="s">
        <v>66</v>
      </c>
      <c r="F20" s="24" t="s">
        <v>68</v>
      </c>
      <c r="G20" s="36" t="s">
        <v>66</v>
      </c>
      <c r="H20" s="36" t="s">
        <v>66</v>
      </c>
      <c r="K20" s="538"/>
      <c r="L20" s="90" t="s">
        <v>94</v>
      </c>
    </row>
    <row r="21" spans="2:12" ht="36.75" thickBot="1" x14ac:dyDescent="0.25">
      <c r="B21" s="525"/>
      <c r="C21" s="525"/>
      <c r="D21" s="33"/>
      <c r="E21" s="41"/>
      <c r="F21" s="34" t="s">
        <v>70</v>
      </c>
      <c r="G21" s="37" t="s">
        <v>70</v>
      </c>
      <c r="H21" s="37" t="s">
        <v>70</v>
      </c>
      <c r="K21" s="538"/>
      <c r="L21" s="90" t="s">
        <v>95</v>
      </c>
    </row>
    <row r="22" spans="2:12" ht="18" x14ac:dyDescent="0.2">
      <c r="B22" s="523" t="s">
        <v>96</v>
      </c>
      <c r="C22" s="523">
        <v>4</v>
      </c>
      <c r="D22" s="38">
        <v>4</v>
      </c>
      <c r="E22" s="30">
        <v>24</v>
      </c>
      <c r="F22" s="30">
        <v>28</v>
      </c>
      <c r="G22" s="35">
        <v>44</v>
      </c>
      <c r="H22" s="35">
        <v>52</v>
      </c>
      <c r="K22" s="538"/>
      <c r="L22" s="90" t="s">
        <v>97</v>
      </c>
    </row>
    <row r="23" spans="2:12" ht="36" x14ac:dyDescent="0.2">
      <c r="B23" s="524"/>
      <c r="C23" s="524"/>
      <c r="D23" s="39" t="s">
        <v>98</v>
      </c>
      <c r="E23" s="26" t="s">
        <v>99</v>
      </c>
      <c r="F23" s="26" t="s">
        <v>100</v>
      </c>
      <c r="G23" s="27" t="s">
        <v>101</v>
      </c>
      <c r="H23" s="27" t="s">
        <v>102</v>
      </c>
      <c r="K23" s="538"/>
      <c r="L23" s="90" t="s">
        <v>103</v>
      </c>
    </row>
    <row r="24" spans="2:12" ht="18" x14ac:dyDescent="0.2">
      <c r="B24" s="524"/>
      <c r="C24" s="524"/>
      <c r="D24" s="40"/>
      <c r="E24" s="24" t="s">
        <v>66</v>
      </c>
      <c r="F24" s="24" t="s">
        <v>66</v>
      </c>
      <c r="G24" s="36" t="s">
        <v>68</v>
      </c>
      <c r="H24" s="36" t="s">
        <v>68</v>
      </c>
      <c r="K24" s="533" t="s">
        <v>104</v>
      </c>
      <c r="L24" s="88" t="s">
        <v>105</v>
      </c>
    </row>
    <row r="25" spans="2:12" ht="18" x14ac:dyDescent="0.2">
      <c r="B25" s="524"/>
      <c r="C25" s="524"/>
      <c r="D25" s="40" t="s">
        <v>66</v>
      </c>
      <c r="E25" s="24" t="s">
        <v>68</v>
      </c>
      <c r="F25" s="24" t="s">
        <v>68</v>
      </c>
      <c r="G25" s="36" t="s">
        <v>66</v>
      </c>
      <c r="H25" s="36" t="s">
        <v>66</v>
      </c>
      <c r="K25" s="533"/>
      <c r="L25" s="88" t="s">
        <v>106</v>
      </c>
    </row>
    <row r="26" spans="2:12" ht="36.75" thickBot="1" x14ac:dyDescent="0.25">
      <c r="B26" s="525"/>
      <c r="C26" s="525"/>
      <c r="D26" s="41"/>
      <c r="E26" s="34" t="s">
        <v>70</v>
      </c>
      <c r="F26" s="34" t="s">
        <v>70</v>
      </c>
      <c r="G26" s="37" t="s">
        <v>70</v>
      </c>
      <c r="H26" s="37" t="s">
        <v>70</v>
      </c>
      <c r="K26" s="533"/>
      <c r="L26" s="88" t="s">
        <v>107</v>
      </c>
    </row>
    <row r="27" spans="2:12" ht="18" x14ac:dyDescent="0.2">
      <c r="B27" s="523" t="s">
        <v>108</v>
      </c>
      <c r="C27" s="523">
        <v>5</v>
      </c>
      <c r="D27" s="30">
        <v>5</v>
      </c>
      <c r="E27" s="30">
        <v>30</v>
      </c>
      <c r="F27" s="35">
        <v>35</v>
      </c>
      <c r="G27" s="35">
        <v>55</v>
      </c>
      <c r="H27" s="35">
        <v>65</v>
      </c>
      <c r="K27" s="533"/>
      <c r="L27" s="88" t="s">
        <v>109</v>
      </c>
    </row>
    <row r="28" spans="2:12" ht="36" x14ac:dyDescent="0.2">
      <c r="B28" s="524"/>
      <c r="C28" s="524"/>
      <c r="D28" s="25" t="s">
        <v>110</v>
      </c>
      <c r="E28" s="25" t="s">
        <v>111</v>
      </c>
      <c r="F28" s="27" t="s">
        <v>112</v>
      </c>
      <c r="G28" s="27" t="s">
        <v>113</v>
      </c>
      <c r="H28" s="27" t="s">
        <v>114</v>
      </c>
      <c r="K28" s="533"/>
      <c r="L28" s="88" t="s">
        <v>115</v>
      </c>
    </row>
    <row r="29" spans="2:12" ht="18" x14ac:dyDescent="0.2">
      <c r="B29" s="524"/>
      <c r="C29" s="524"/>
      <c r="D29" s="24" t="s">
        <v>66</v>
      </c>
      <c r="E29" s="24" t="s">
        <v>66</v>
      </c>
      <c r="F29" s="36" t="s">
        <v>68</v>
      </c>
      <c r="G29" s="36" t="s">
        <v>68</v>
      </c>
      <c r="H29" s="36" t="s">
        <v>68</v>
      </c>
      <c r="K29" s="533"/>
      <c r="L29" s="88" t="s">
        <v>116</v>
      </c>
    </row>
    <row r="30" spans="2:12" ht="18" x14ac:dyDescent="0.2">
      <c r="B30" s="524"/>
      <c r="C30" s="524"/>
      <c r="D30" s="24" t="s">
        <v>68</v>
      </c>
      <c r="E30" s="24" t="s">
        <v>68</v>
      </c>
      <c r="F30" s="36" t="s">
        <v>66</v>
      </c>
      <c r="G30" s="36" t="s">
        <v>66</v>
      </c>
      <c r="H30" s="36" t="s">
        <v>66</v>
      </c>
      <c r="K30" s="533"/>
      <c r="L30" s="88" t="s">
        <v>117</v>
      </c>
    </row>
    <row r="31" spans="2:12" ht="36.75" thickBot="1" x14ac:dyDescent="0.25">
      <c r="B31" s="525"/>
      <c r="C31" s="525"/>
      <c r="D31" s="34" t="s">
        <v>70</v>
      </c>
      <c r="E31" s="34" t="s">
        <v>70</v>
      </c>
      <c r="F31" s="37" t="s">
        <v>70</v>
      </c>
      <c r="G31" s="37" t="s">
        <v>70</v>
      </c>
      <c r="H31" s="37" t="s">
        <v>70</v>
      </c>
      <c r="K31" s="533"/>
      <c r="L31" s="88" t="s">
        <v>118</v>
      </c>
    </row>
    <row r="35" spans="2:8" ht="13.5" thickBot="1" x14ac:dyDescent="0.25"/>
    <row r="36" spans="2:8" ht="38.25" thickBot="1" x14ac:dyDescent="0.55000000000000004">
      <c r="B36" s="520" t="s">
        <v>260</v>
      </c>
      <c r="C36" s="521"/>
      <c r="D36" s="521"/>
      <c r="E36" s="521"/>
      <c r="F36" s="521"/>
      <c r="G36" s="521"/>
      <c r="H36" s="522"/>
    </row>
  </sheetData>
  <mergeCells count="18">
    <mergeCell ref="K24:K31"/>
    <mergeCell ref="K7:K11"/>
    <mergeCell ref="B12:B16"/>
    <mergeCell ref="C12:C16"/>
    <mergeCell ref="K12:K15"/>
    <mergeCell ref="K16:K23"/>
    <mergeCell ref="B4:H4"/>
    <mergeCell ref="B36:H36"/>
    <mergeCell ref="C17:C21"/>
    <mergeCell ref="B22:B26"/>
    <mergeCell ref="C22:C26"/>
    <mergeCell ref="C27:C31"/>
    <mergeCell ref="B5:C6"/>
    <mergeCell ref="D5:H5"/>
    <mergeCell ref="B7:B11"/>
    <mergeCell ref="C7:C11"/>
    <mergeCell ref="B27:B31"/>
    <mergeCell ref="B17:B21"/>
  </mergeCells>
  <pageMargins left="0.75" right="0.75" top="1" bottom="1"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IO69"/>
  <sheetViews>
    <sheetView topLeftCell="A25" zoomScale="85" zoomScaleNormal="85" workbookViewId="0">
      <selection activeCell="AF69" sqref="A1:AI69"/>
    </sheetView>
  </sheetViews>
  <sheetFormatPr baseColWidth="10" defaultColWidth="11.28515625" defaultRowHeight="12.75" x14ac:dyDescent="0.2"/>
  <cols>
    <col min="1" max="5" width="6.28515625" style="98" customWidth="1"/>
    <col min="6" max="7" width="4.85546875" style="98" customWidth="1"/>
    <col min="8" max="8" width="10.7109375" style="98" customWidth="1"/>
    <col min="9" max="12" width="3.85546875" style="98" customWidth="1"/>
    <col min="13" max="14" width="15.85546875" style="98" customWidth="1"/>
    <col min="15" max="15" width="3.7109375" style="98" customWidth="1"/>
    <col min="16" max="16" width="12.42578125" style="98" customWidth="1"/>
    <col min="17" max="17" width="12.7109375" style="98" customWidth="1"/>
    <col min="18" max="20" width="3.85546875" style="98" customWidth="1"/>
    <col min="21" max="21" width="15.85546875" style="98" customWidth="1"/>
    <col min="22" max="22" width="10.85546875" style="98" customWidth="1"/>
    <col min="23" max="23" width="3.85546875" style="98" customWidth="1"/>
    <col min="24" max="24" width="16" style="98" customWidth="1"/>
    <col min="25" max="25" width="17.140625" style="98" customWidth="1"/>
    <col min="26" max="26" width="11.140625" style="98" customWidth="1"/>
    <col min="27" max="27" width="14.85546875" style="98" customWidth="1"/>
    <col min="28" max="28" width="15" style="98" customWidth="1"/>
    <col min="29" max="29" width="4.85546875" style="98" customWidth="1"/>
    <col min="30" max="30" width="7.28515625" style="98" customWidth="1"/>
    <col min="31" max="31" width="3.140625" style="98" customWidth="1"/>
    <col min="32" max="32" width="5.140625" style="98" customWidth="1"/>
    <col min="33" max="34" width="4.85546875" style="98" customWidth="1"/>
    <col min="35" max="35" width="10.7109375" style="98" bestFit="1" customWidth="1"/>
    <col min="36" max="36" width="11.85546875" style="98" customWidth="1"/>
    <col min="37" max="40" width="4.85546875" style="98" customWidth="1"/>
    <col min="41" max="16384" width="11.28515625" style="98"/>
  </cols>
  <sheetData>
    <row r="1" spans="1:249" ht="15.75" x14ac:dyDescent="0.2">
      <c r="A1" s="638"/>
      <c r="B1" s="639"/>
      <c r="C1" s="639"/>
      <c r="D1" s="640"/>
      <c r="E1" s="620" t="s">
        <v>1</v>
      </c>
      <c r="F1" s="621"/>
      <c r="G1" s="621"/>
      <c r="H1" s="621"/>
      <c r="I1" s="621"/>
      <c r="J1" s="621"/>
      <c r="K1" s="621"/>
      <c r="L1" s="621"/>
      <c r="M1" s="621"/>
      <c r="N1" s="621"/>
      <c r="O1" s="621"/>
      <c r="P1" s="621"/>
      <c r="Q1" s="621"/>
      <c r="R1" s="621"/>
      <c r="S1" s="621"/>
      <c r="T1" s="621"/>
      <c r="U1" s="621"/>
      <c r="V1" s="621"/>
      <c r="W1" s="621"/>
      <c r="X1" s="621"/>
      <c r="Y1" s="621"/>
      <c r="Z1" s="621"/>
      <c r="AA1" s="621"/>
      <c r="AB1" s="622"/>
      <c r="AC1" s="623" t="s">
        <v>275</v>
      </c>
      <c r="AD1" s="621"/>
      <c r="AE1" s="621"/>
      <c r="AF1" s="621"/>
      <c r="AG1" s="624" t="s">
        <v>288</v>
      </c>
      <c r="AH1" s="624"/>
      <c r="AI1" s="62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c r="DQ1" s="136"/>
      <c r="DR1" s="136"/>
      <c r="DS1" s="136"/>
      <c r="DT1" s="136"/>
      <c r="DU1" s="136"/>
      <c r="DV1" s="136"/>
      <c r="DW1" s="136"/>
      <c r="DX1" s="136"/>
      <c r="DY1" s="136"/>
      <c r="DZ1" s="136"/>
      <c r="EA1" s="136"/>
      <c r="EB1" s="136"/>
      <c r="EC1" s="136"/>
      <c r="ED1" s="136"/>
      <c r="EE1" s="136"/>
      <c r="EF1" s="136"/>
      <c r="EG1" s="136"/>
      <c r="EH1" s="136"/>
      <c r="EI1" s="136"/>
      <c r="EJ1" s="136"/>
      <c r="EK1" s="136"/>
      <c r="EL1" s="136"/>
      <c r="EM1" s="136"/>
      <c r="EN1" s="136"/>
      <c r="EO1" s="136"/>
      <c r="EP1" s="136"/>
      <c r="EQ1" s="136"/>
      <c r="ER1" s="136"/>
      <c r="ES1" s="136"/>
      <c r="ET1" s="136"/>
      <c r="EU1" s="136"/>
      <c r="EV1" s="136"/>
      <c r="EW1" s="136"/>
      <c r="EX1" s="136"/>
      <c r="EY1" s="136"/>
      <c r="EZ1" s="136"/>
      <c r="FA1" s="136"/>
      <c r="FB1" s="136"/>
      <c r="FC1" s="136"/>
      <c r="FD1" s="136"/>
      <c r="FE1" s="136"/>
      <c r="FF1" s="136"/>
      <c r="FG1" s="136"/>
      <c r="FH1" s="136"/>
      <c r="FI1" s="136"/>
      <c r="FJ1" s="136"/>
      <c r="FK1" s="136"/>
      <c r="FL1" s="136"/>
      <c r="FM1" s="136"/>
      <c r="FN1" s="136"/>
      <c r="FO1" s="136"/>
      <c r="FP1" s="136"/>
      <c r="FQ1" s="136"/>
      <c r="FR1" s="136"/>
      <c r="FS1" s="136"/>
      <c r="FT1" s="136"/>
      <c r="FU1" s="136"/>
      <c r="FV1" s="136"/>
      <c r="FW1" s="136"/>
      <c r="FX1" s="136"/>
      <c r="FY1" s="136"/>
      <c r="FZ1" s="136"/>
      <c r="GA1" s="136"/>
      <c r="GB1" s="136"/>
      <c r="GC1" s="136"/>
      <c r="GD1" s="136"/>
      <c r="GE1" s="136"/>
      <c r="GF1" s="136"/>
      <c r="GG1" s="136"/>
      <c r="GH1" s="136"/>
      <c r="GI1" s="136"/>
      <c r="GJ1" s="136"/>
      <c r="GK1" s="136"/>
      <c r="GL1" s="136"/>
      <c r="GM1" s="136"/>
      <c r="GN1" s="136"/>
      <c r="GO1" s="136"/>
      <c r="GP1" s="136"/>
      <c r="GQ1" s="136"/>
      <c r="GR1" s="136"/>
      <c r="GS1" s="136"/>
      <c r="GT1" s="136"/>
      <c r="GU1" s="136"/>
      <c r="GV1" s="136"/>
      <c r="GW1" s="136"/>
      <c r="GX1" s="136"/>
      <c r="GY1" s="136"/>
      <c r="GZ1" s="136"/>
      <c r="HA1" s="136"/>
      <c r="HB1" s="136"/>
      <c r="HC1" s="136"/>
      <c r="HD1" s="136"/>
      <c r="HE1" s="136"/>
      <c r="HF1" s="136"/>
      <c r="HG1" s="136"/>
      <c r="HH1" s="136"/>
      <c r="HI1" s="136"/>
      <c r="HJ1" s="136"/>
      <c r="HK1" s="136"/>
      <c r="HL1" s="136"/>
      <c r="HM1" s="136"/>
      <c r="HN1" s="136"/>
      <c r="HO1" s="136"/>
      <c r="HP1" s="136"/>
      <c r="HQ1" s="136"/>
      <c r="HR1" s="136"/>
      <c r="HS1" s="136"/>
      <c r="HT1" s="136"/>
      <c r="HU1" s="136"/>
      <c r="HV1" s="136"/>
      <c r="HW1" s="136"/>
      <c r="HX1" s="136"/>
      <c r="HY1" s="136"/>
      <c r="HZ1" s="136"/>
      <c r="IA1" s="136"/>
      <c r="IB1" s="136"/>
      <c r="IC1" s="136"/>
      <c r="ID1" s="136"/>
      <c r="IE1" s="136"/>
      <c r="IF1" s="136"/>
      <c r="IG1" s="136"/>
      <c r="IH1" s="136"/>
      <c r="II1" s="136"/>
      <c r="IJ1" s="136"/>
      <c r="IK1" s="136"/>
      <c r="IL1" s="136"/>
      <c r="IM1" s="136"/>
      <c r="IN1" s="136"/>
      <c r="IO1" s="136"/>
    </row>
    <row r="2" spans="1:249" ht="20.25" customHeight="1" x14ac:dyDescent="0.2">
      <c r="A2" s="641"/>
      <c r="B2" s="642"/>
      <c r="C2" s="642"/>
      <c r="D2" s="643"/>
      <c r="E2" s="626" t="s">
        <v>138</v>
      </c>
      <c r="F2" s="627"/>
      <c r="G2" s="627"/>
      <c r="H2" s="627"/>
      <c r="I2" s="628" t="s">
        <v>277</v>
      </c>
      <c r="J2" s="628"/>
      <c r="K2" s="628"/>
      <c r="L2" s="628"/>
      <c r="M2" s="628"/>
      <c r="N2" s="628"/>
      <c r="O2" s="628"/>
      <c r="P2" s="628"/>
      <c r="Q2" s="628"/>
      <c r="R2" s="628"/>
      <c r="S2" s="628"/>
      <c r="T2" s="628"/>
      <c r="U2" s="628"/>
      <c r="V2" s="628"/>
      <c r="W2" s="628"/>
      <c r="X2" s="628"/>
      <c r="Y2" s="628"/>
      <c r="Z2" s="628"/>
      <c r="AA2" s="628"/>
      <c r="AB2" s="629"/>
      <c r="AC2" s="630" t="s">
        <v>278</v>
      </c>
      <c r="AD2" s="627"/>
      <c r="AE2" s="627"/>
      <c r="AF2" s="627"/>
      <c r="AG2" s="631">
        <v>2</v>
      </c>
      <c r="AH2" s="631"/>
      <c r="AI2" s="632"/>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row>
    <row r="3" spans="1:249" ht="17.25" customHeight="1" thickBot="1" x14ac:dyDescent="0.25">
      <c r="A3" s="644"/>
      <c r="B3" s="645"/>
      <c r="C3" s="645"/>
      <c r="D3" s="646"/>
      <c r="E3" s="578" t="s">
        <v>279</v>
      </c>
      <c r="F3" s="579"/>
      <c r="G3" s="579"/>
      <c r="H3" s="579"/>
      <c r="I3" s="580" t="s">
        <v>289</v>
      </c>
      <c r="J3" s="580"/>
      <c r="K3" s="580"/>
      <c r="L3" s="580"/>
      <c r="M3" s="580"/>
      <c r="N3" s="580"/>
      <c r="O3" s="580"/>
      <c r="P3" s="580"/>
      <c r="Q3" s="580"/>
      <c r="R3" s="580"/>
      <c r="S3" s="580"/>
      <c r="T3" s="580"/>
      <c r="U3" s="580"/>
      <c r="V3" s="580"/>
      <c r="W3" s="580"/>
      <c r="X3" s="580"/>
      <c r="Y3" s="580"/>
      <c r="Z3" s="580"/>
      <c r="AA3" s="580"/>
      <c r="AB3" s="581"/>
      <c r="AC3" s="586" t="s">
        <v>280</v>
      </c>
      <c r="AD3" s="579"/>
      <c r="AE3" s="579"/>
      <c r="AF3" s="579"/>
      <c r="AG3" s="647">
        <v>43123</v>
      </c>
      <c r="AH3" s="648"/>
      <c r="AI3" s="649"/>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row>
    <row r="4" spans="1:249" ht="16.5" thickBot="1" x14ac:dyDescent="0.25">
      <c r="A4" s="137"/>
      <c r="B4" s="137"/>
      <c r="C4" s="137"/>
      <c r="D4" s="137"/>
      <c r="E4" s="138"/>
      <c r="F4" s="138"/>
      <c r="G4" s="138"/>
      <c r="H4" s="138"/>
      <c r="I4" s="139"/>
      <c r="J4" s="139"/>
      <c r="K4" s="139"/>
      <c r="L4" s="139"/>
      <c r="M4" s="139"/>
      <c r="N4" s="139"/>
      <c r="O4" s="139"/>
      <c r="P4" s="139"/>
      <c r="Q4" s="139"/>
      <c r="R4" s="139"/>
      <c r="S4" s="139"/>
      <c r="T4" s="139"/>
      <c r="U4" s="139"/>
      <c r="V4" s="139"/>
      <c r="W4" s="139"/>
      <c r="X4" s="139"/>
      <c r="Y4" s="139"/>
      <c r="Z4" s="139"/>
      <c r="AA4" s="139"/>
      <c r="AB4" s="139"/>
      <c r="AC4" s="138"/>
      <c r="AD4" s="138"/>
      <c r="AE4" s="138"/>
      <c r="AF4" s="138"/>
      <c r="AG4" s="140"/>
      <c r="AH4" s="141"/>
      <c r="AI4" s="141"/>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row>
    <row r="5" spans="1:249" ht="18.75" x14ac:dyDescent="0.2">
      <c r="A5" s="650" t="s">
        <v>314</v>
      </c>
      <c r="B5" s="651"/>
      <c r="C5" s="651"/>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c r="AF5" s="651"/>
      <c r="AG5" s="651"/>
      <c r="AH5" s="651"/>
      <c r="AI5" s="65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c r="EN5" s="143"/>
      <c r="EO5" s="143"/>
      <c r="EP5" s="143"/>
      <c r="EQ5" s="143"/>
      <c r="ER5" s="143"/>
      <c r="ES5" s="143"/>
      <c r="ET5" s="143"/>
      <c r="EU5" s="143"/>
      <c r="EV5" s="143"/>
      <c r="EW5" s="143"/>
      <c r="EX5" s="143"/>
      <c r="EY5" s="143"/>
      <c r="EZ5" s="143"/>
      <c r="FA5" s="143"/>
      <c r="FB5" s="143"/>
      <c r="FC5" s="143"/>
      <c r="FD5" s="143"/>
      <c r="FE5" s="143"/>
      <c r="FF5" s="143"/>
      <c r="FG5" s="143"/>
      <c r="FH5" s="143"/>
      <c r="FI5" s="143"/>
      <c r="FJ5" s="143"/>
      <c r="FK5" s="143"/>
      <c r="FL5" s="143"/>
      <c r="FM5" s="143"/>
      <c r="FN5" s="143"/>
      <c r="FO5" s="143"/>
      <c r="FP5" s="143"/>
      <c r="FQ5" s="143"/>
      <c r="FR5" s="143"/>
      <c r="FS5" s="143"/>
      <c r="FT5" s="143"/>
      <c r="FU5" s="143"/>
      <c r="FV5" s="143"/>
      <c r="FW5" s="143"/>
      <c r="FX5" s="143"/>
      <c r="FY5" s="143"/>
      <c r="FZ5" s="143"/>
      <c r="GA5" s="143"/>
      <c r="GB5" s="143"/>
      <c r="GC5" s="143"/>
      <c r="GD5" s="143"/>
      <c r="GE5" s="143"/>
      <c r="GF5" s="143"/>
      <c r="GG5" s="143"/>
      <c r="GH5" s="143"/>
      <c r="GI5" s="143"/>
      <c r="GJ5" s="143"/>
      <c r="GK5" s="143"/>
      <c r="GL5" s="143"/>
      <c r="GM5" s="143"/>
      <c r="GN5" s="143"/>
      <c r="GO5" s="143"/>
      <c r="GP5" s="143"/>
      <c r="GQ5" s="143"/>
      <c r="GR5" s="143"/>
      <c r="GS5" s="143"/>
      <c r="GT5" s="143"/>
      <c r="GU5" s="143"/>
      <c r="GV5" s="143"/>
      <c r="GW5" s="143"/>
      <c r="GX5" s="143"/>
      <c r="GY5" s="143"/>
      <c r="GZ5" s="143"/>
      <c r="HA5" s="143"/>
      <c r="HB5" s="143"/>
      <c r="HC5" s="143"/>
      <c r="HD5" s="143"/>
      <c r="HE5" s="143"/>
      <c r="HF5" s="143"/>
      <c r="HG5" s="143"/>
      <c r="HH5" s="143"/>
      <c r="HI5" s="143"/>
      <c r="HJ5" s="143"/>
      <c r="HK5" s="143"/>
      <c r="HL5" s="143"/>
      <c r="HM5" s="143"/>
      <c r="HN5" s="143"/>
      <c r="HO5" s="143"/>
      <c r="HP5" s="143"/>
      <c r="HQ5" s="143"/>
      <c r="HR5" s="143"/>
      <c r="HS5" s="143"/>
      <c r="HT5" s="143"/>
      <c r="HU5" s="143"/>
      <c r="HV5" s="143"/>
      <c r="HW5" s="143"/>
      <c r="HX5" s="143"/>
      <c r="HY5" s="143"/>
      <c r="HZ5" s="143"/>
      <c r="IA5" s="143"/>
      <c r="IB5" s="143"/>
      <c r="IC5" s="143"/>
      <c r="ID5" s="143"/>
      <c r="IE5" s="143"/>
      <c r="IF5" s="143"/>
      <c r="IG5" s="143"/>
      <c r="IH5" s="143"/>
      <c r="II5" s="143"/>
      <c r="IJ5" s="143"/>
      <c r="IK5" s="143"/>
      <c r="IL5" s="143"/>
      <c r="IM5" s="143"/>
      <c r="IN5" s="143"/>
      <c r="IO5" s="143"/>
    </row>
    <row r="6" spans="1:249" s="81" customFormat="1" ht="52.5" customHeight="1" thickBot="1" x14ac:dyDescent="0.3">
      <c r="A6" s="633" t="s">
        <v>290</v>
      </c>
      <c r="B6" s="634"/>
      <c r="C6" s="634"/>
      <c r="D6" s="634"/>
      <c r="E6" s="634"/>
      <c r="F6" s="653" t="s">
        <v>443</v>
      </c>
      <c r="G6" s="653"/>
      <c r="H6" s="653"/>
      <c r="I6" s="653"/>
      <c r="J6" s="653"/>
      <c r="K6" s="653"/>
      <c r="L6" s="653"/>
      <c r="M6" s="653"/>
      <c r="N6" s="653"/>
      <c r="O6" s="653"/>
      <c r="P6" s="653"/>
      <c r="Q6" s="653"/>
      <c r="R6" s="653"/>
      <c r="S6" s="653"/>
      <c r="T6" s="653"/>
      <c r="U6" s="653"/>
      <c r="V6" s="653"/>
      <c r="W6" s="653"/>
      <c r="X6" s="653"/>
      <c r="Y6" s="653"/>
      <c r="Z6" s="653"/>
      <c r="AA6" s="653"/>
      <c r="AB6" s="653"/>
      <c r="AC6" s="653"/>
      <c r="AD6" s="653"/>
      <c r="AE6" s="653"/>
      <c r="AF6" s="653"/>
      <c r="AG6" s="653"/>
      <c r="AH6" s="653"/>
      <c r="AI6" s="654"/>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143"/>
      <c r="GA6" s="143"/>
      <c r="GB6" s="143"/>
      <c r="GC6" s="143"/>
      <c r="GD6" s="143"/>
      <c r="GE6" s="143"/>
      <c r="GF6" s="143"/>
      <c r="GG6" s="143"/>
      <c r="GH6" s="143"/>
      <c r="GI6" s="143"/>
      <c r="GJ6" s="143"/>
      <c r="GK6" s="143"/>
      <c r="GL6" s="143"/>
      <c r="GM6" s="143"/>
      <c r="GN6" s="143"/>
      <c r="GO6" s="143"/>
      <c r="GP6" s="143"/>
      <c r="GQ6" s="143"/>
      <c r="GR6" s="143"/>
      <c r="GS6" s="143"/>
      <c r="GT6" s="143"/>
      <c r="GU6" s="143"/>
      <c r="GV6" s="143"/>
      <c r="GW6" s="143"/>
      <c r="GX6" s="143"/>
      <c r="GY6" s="143"/>
      <c r="GZ6" s="143"/>
      <c r="HA6" s="143"/>
      <c r="HB6" s="143"/>
      <c r="HC6" s="143"/>
      <c r="HD6" s="143"/>
      <c r="HE6" s="143"/>
      <c r="HF6" s="143"/>
      <c r="HG6" s="143"/>
      <c r="HH6" s="143"/>
      <c r="HI6" s="143"/>
      <c r="HJ6" s="143"/>
      <c r="HK6" s="143"/>
      <c r="HL6" s="143"/>
      <c r="HM6" s="143"/>
      <c r="HN6" s="143"/>
      <c r="HO6" s="143"/>
      <c r="HP6" s="143"/>
      <c r="HQ6" s="143"/>
      <c r="HR6" s="143"/>
      <c r="HS6" s="143"/>
      <c r="HT6" s="143"/>
      <c r="HU6" s="143"/>
      <c r="HV6" s="143"/>
      <c r="HW6" s="143"/>
      <c r="HX6" s="143"/>
      <c r="HY6" s="143"/>
      <c r="HZ6" s="143"/>
      <c r="IA6" s="143"/>
      <c r="IB6" s="143"/>
      <c r="IC6" s="143"/>
      <c r="ID6" s="143"/>
      <c r="IE6" s="143"/>
      <c r="IF6" s="143"/>
      <c r="IG6" s="143"/>
      <c r="IH6" s="143"/>
      <c r="II6" s="143"/>
      <c r="IJ6" s="143"/>
      <c r="IK6" s="143"/>
      <c r="IL6" s="143"/>
      <c r="IM6" s="143"/>
      <c r="IN6" s="143"/>
      <c r="IO6" s="143"/>
    </row>
    <row r="7" spans="1:249" ht="16.5" thickBot="1" x14ac:dyDescent="0.3">
      <c r="C7" s="99" t="s">
        <v>21</v>
      </c>
      <c r="D7" s="100"/>
      <c r="E7" s="101" t="s">
        <v>22</v>
      </c>
      <c r="Q7" s="100"/>
      <c r="R7" s="635"/>
      <c r="S7" s="635"/>
      <c r="T7" s="635"/>
      <c r="X7" s="100" t="s">
        <v>8</v>
      </c>
      <c r="Y7" s="636">
        <v>43643</v>
      </c>
      <c r="Z7" s="637"/>
      <c r="AA7" s="637"/>
    </row>
    <row r="8" spans="1:249" s="81" customFormat="1" ht="21" customHeight="1" x14ac:dyDescent="0.25">
      <c r="A8" s="617" t="s">
        <v>23</v>
      </c>
      <c r="B8" s="618"/>
      <c r="C8" s="618"/>
      <c r="D8" s="618"/>
      <c r="E8" s="618"/>
      <c r="F8" s="618"/>
      <c r="G8" s="618"/>
      <c r="H8" s="618"/>
      <c r="I8" s="618"/>
      <c r="J8" s="618"/>
      <c r="K8" s="618"/>
      <c r="L8" s="618"/>
      <c r="M8" s="618"/>
      <c r="N8" s="618"/>
      <c r="O8" s="618"/>
      <c r="P8" s="618"/>
      <c r="Q8" s="618"/>
      <c r="R8" s="618"/>
      <c r="S8" s="618"/>
      <c r="T8" s="619"/>
      <c r="U8" s="142"/>
      <c r="V8" s="617" t="s">
        <v>23</v>
      </c>
      <c r="W8" s="618"/>
      <c r="X8" s="618"/>
      <c r="Y8" s="618"/>
      <c r="Z8" s="618"/>
      <c r="AA8" s="618"/>
      <c r="AB8" s="618"/>
      <c r="AC8" s="618"/>
      <c r="AD8" s="618"/>
      <c r="AE8" s="618"/>
      <c r="AF8" s="618"/>
      <c r="AG8" s="618"/>
      <c r="AH8" s="618"/>
      <c r="AI8" s="619"/>
    </row>
    <row r="9" spans="1:249" s="81" customFormat="1" ht="12.75" customHeight="1" x14ac:dyDescent="0.25">
      <c r="A9" s="655" t="s">
        <v>24</v>
      </c>
      <c r="B9" s="656"/>
      <c r="C9" s="656"/>
      <c r="D9" s="656"/>
      <c r="E9" s="656"/>
      <c r="F9" s="656"/>
      <c r="G9" s="656"/>
      <c r="H9" s="656"/>
      <c r="I9" s="656"/>
      <c r="J9" s="656"/>
      <c r="K9" s="656"/>
      <c r="L9" s="656"/>
      <c r="M9" s="656"/>
      <c r="N9" s="656"/>
      <c r="O9" s="656"/>
      <c r="P9" s="656"/>
      <c r="Q9" s="656"/>
      <c r="R9" s="656"/>
      <c r="S9" s="656"/>
      <c r="T9" s="657"/>
      <c r="U9" s="142"/>
      <c r="V9" s="658" t="s">
        <v>248</v>
      </c>
      <c r="W9" s="659"/>
      <c r="X9" s="659"/>
      <c r="Y9" s="659"/>
      <c r="Z9" s="659"/>
      <c r="AA9" s="659"/>
      <c r="AB9" s="659"/>
      <c r="AC9" s="659"/>
      <c r="AD9" s="659"/>
      <c r="AE9" s="659"/>
      <c r="AF9" s="659"/>
      <c r="AG9" s="659"/>
      <c r="AH9" s="659"/>
      <c r="AI9" s="660"/>
    </row>
    <row r="10" spans="1:249" s="81" customFormat="1" ht="15.75" customHeight="1" x14ac:dyDescent="0.25">
      <c r="A10" s="577" t="s">
        <v>25</v>
      </c>
      <c r="B10" s="539"/>
      <c r="C10" s="539"/>
      <c r="D10" s="539"/>
      <c r="E10" s="539"/>
      <c r="F10" s="539"/>
      <c r="G10" s="539"/>
      <c r="H10" s="539"/>
      <c r="I10" s="539"/>
      <c r="J10" s="539"/>
      <c r="K10" s="539" t="s">
        <v>26</v>
      </c>
      <c r="L10" s="539"/>
      <c r="M10" s="539"/>
      <c r="N10" s="539"/>
      <c r="O10" s="539"/>
      <c r="P10" s="539"/>
      <c r="Q10" s="539"/>
      <c r="R10" s="539"/>
      <c r="S10" s="539"/>
      <c r="T10" s="576"/>
      <c r="U10" s="142"/>
      <c r="V10" s="577" t="s">
        <v>243</v>
      </c>
      <c r="W10" s="539"/>
      <c r="X10" s="539"/>
      <c r="Y10" s="539"/>
      <c r="Z10" s="539"/>
      <c r="AA10" s="539"/>
      <c r="AB10" s="539" t="s">
        <v>26</v>
      </c>
      <c r="AC10" s="539"/>
      <c r="AD10" s="539"/>
      <c r="AE10" s="539"/>
      <c r="AF10" s="539"/>
      <c r="AG10" s="539"/>
      <c r="AH10" s="539"/>
      <c r="AI10" s="576"/>
    </row>
    <row r="11" spans="1:249" s="81" customFormat="1" ht="16.5" customHeight="1" x14ac:dyDescent="0.25">
      <c r="A11" s="577" t="s">
        <v>27</v>
      </c>
      <c r="B11" s="539"/>
      <c r="C11" s="539"/>
      <c r="D11" s="539"/>
      <c r="E11" s="539"/>
      <c r="F11" s="539" t="s">
        <v>28</v>
      </c>
      <c r="G11" s="539"/>
      <c r="H11" s="539"/>
      <c r="I11" s="539"/>
      <c r="J11" s="539"/>
      <c r="K11" s="539" t="s">
        <v>27</v>
      </c>
      <c r="L11" s="539"/>
      <c r="M11" s="539"/>
      <c r="N11" s="539"/>
      <c r="O11" s="539" t="s">
        <v>28</v>
      </c>
      <c r="P11" s="539"/>
      <c r="Q11" s="539"/>
      <c r="R11" s="539"/>
      <c r="S11" s="539"/>
      <c r="T11" s="576"/>
      <c r="U11" s="142"/>
      <c r="V11" s="577" t="s">
        <v>291</v>
      </c>
      <c r="W11" s="539"/>
      <c r="X11" s="539"/>
      <c r="Y11" s="539" t="s">
        <v>251</v>
      </c>
      <c r="Z11" s="539"/>
      <c r="AA11" s="539"/>
      <c r="AB11" s="539" t="s">
        <v>292</v>
      </c>
      <c r="AC11" s="539"/>
      <c r="AD11" s="539" t="s">
        <v>251</v>
      </c>
      <c r="AE11" s="539"/>
      <c r="AF11" s="539"/>
      <c r="AG11" s="539"/>
      <c r="AH11" s="539"/>
      <c r="AI11" s="576"/>
    </row>
    <row r="12" spans="1:249" s="81" customFormat="1" ht="16.5" customHeight="1" x14ac:dyDescent="0.25">
      <c r="A12" s="542">
        <v>1</v>
      </c>
      <c r="B12" s="540"/>
      <c r="C12" s="540"/>
      <c r="D12" s="540"/>
      <c r="E12" s="540"/>
      <c r="F12" s="540" t="s">
        <v>29</v>
      </c>
      <c r="G12" s="540"/>
      <c r="H12" s="540"/>
      <c r="I12" s="540"/>
      <c r="J12" s="540"/>
      <c r="K12" s="539">
        <v>1</v>
      </c>
      <c r="L12" s="539"/>
      <c r="M12" s="539"/>
      <c r="N12" s="539"/>
      <c r="O12" s="540" t="s">
        <v>30</v>
      </c>
      <c r="P12" s="540"/>
      <c r="Q12" s="540"/>
      <c r="R12" s="540"/>
      <c r="S12" s="540"/>
      <c r="T12" s="541"/>
      <c r="U12" s="142"/>
      <c r="V12" s="542">
        <v>1</v>
      </c>
      <c r="W12" s="540"/>
      <c r="X12" s="540"/>
      <c r="Y12" s="540" t="s">
        <v>249</v>
      </c>
      <c r="Z12" s="540"/>
      <c r="AA12" s="540"/>
      <c r="AB12" s="539" t="s">
        <v>244</v>
      </c>
      <c r="AC12" s="539"/>
      <c r="AD12" s="540" t="s">
        <v>252</v>
      </c>
      <c r="AE12" s="540"/>
      <c r="AF12" s="540"/>
      <c r="AG12" s="540"/>
      <c r="AH12" s="540"/>
      <c r="AI12" s="541"/>
    </row>
    <row r="13" spans="1:249" s="81" customFormat="1" ht="15.75" customHeight="1" x14ac:dyDescent="0.25">
      <c r="A13" s="542">
        <v>2</v>
      </c>
      <c r="B13" s="540"/>
      <c r="C13" s="540"/>
      <c r="D13" s="540"/>
      <c r="E13" s="540"/>
      <c r="F13" s="540" t="s">
        <v>31</v>
      </c>
      <c r="G13" s="540"/>
      <c r="H13" s="540"/>
      <c r="I13" s="540"/>
      <c r="J13" s="540"/>
      <c r="K13" s="539">
        <v>6</v>
      </c>
      <c r="L13" s="539"/>
      <c r="M13" s="539"/>
      <c r="N13" s="539"/>
      <c r="O13" s="540" t="s">
        <v>32</v>
      </c>
      <c r="P13" s="540"/>
      <c r="Q13" s="540"/>
      <c r="R13" s="540"/>
      <c r="S13" s="540"/>
      <c r="T13" s="541"/>
      <c r="U13" s="142"/>
      <c r="V13" s="542">
        <v>2</v>
      </c>
      <c r="W13" s="540"/>
      <c r="X13" s="540"/>
      <c r="Y13" s="540" t="s">
        <v>261</v>
      </c>
      <c r="Z13" s="540"/>
      <c r="AA13" s="540"/>
      <c r="AB13" s="539" t="s">
        <v>245</v>
      </c>
      <c r="AC13" s="539"/>
      <c r="AD13" s="540" t="s">
        <v>253</v>
      </c>
      <c r="AE13" s="540"/>
      <c r="AF13" s="540"/>
      <c r="AG13" s="540"/>
      <c r="AH13" s="540"/>
      <c r="AI13" s="541"/>
    </row>
    <row r="14" spans="1:249" s="81" customFormat="1" ht="15.75" customHeight="1" x14ac:dyDescent="0.25">
      <c r="A14" s="542">
        <v>3</v>
      </c>
      <c r="B14" s="540"/>
      <c r="C14" s="540"/>
      <c r="D14" s="540"/>
      <c r="E14" s="540"/>
      <c r="F14" s="540" t="s">
        <v>33</v>
      </c>
      <c r="G14" s="540"/>
      <c r="H14" s="540"/>
      <c r="I14" s="540"/>
      <c r="J14" s="540"/>
      <c r="K14" s="539">
        <v>7</v>
      </c>
      <c r="L14" s="539"/>
      <c r="M14" s="539"/>
      <c r="N14" s="539"/>
      <c r="O14" s="540" t="s">
        <v>34</v>
      </c>
      <c r="P14" s="540"/>
      <c r="Q14" s="540"/>
      <c r="R14" s="540"/>
      <c r="S14" s="540"/>
      <c r="T14" s="541"/>
      <c r="U14" s="142"/>
      <c r="V14" s="542">
        <v>3</v>
      </c>
      <c r="W14" s="540"/>
      <c r="X14" s="540"/>
      <c r="Y14" s="540" t="s">
        <v>250</v>
      </c>
      <c r="Z14" s="540"/>
      <c r="AA14" s="540"/>
      <c r="AB14" s="539" t="s">
        <v>246</v>
      </c>
      <c r="AC14" s="539"/>
      <c r="AD14" s="540" t="s">
        <v>254</v>
      </c>
      <c r="AE14" s="540"/>
      <c r="AF14" s="540"/>
      <c r="AG14" s="540"/>
      <c r="AH14" s="540"/>
      <c r="AI14" s="541"/>
    </row>
    <row r="15" spans="1:249" s="81" customFormat="1" ht="15.75" customHeight="1" x14ac:dyDescent="0.25">
      <c r="A15" s="542">
        <v>4</v>
      </c>
      <c r="B15" s="540"/>
      <c r="C15" s="540"/>
      <c r="D15" s="540"/>
      <c r="E15" s="540"/>
      <c r="F15" s="540" t="s">
        <v>35</v>
      </c>
      <c r="G15" s="540"/>
      <c r="H15" s="540"/>
      <c r="I15" s="540"/>
      <c r="J15" s="540"/>
      <c r="K15" s="539">
        <v>11</v>
      </c>
      <c r="L15" s="539"/>
      <c r="M15" s="539"/>
      <c r="N15" s="539"/>
      <c r="O15" s="540" t="s">
        <v>36</v>
      </c>
      <c r="P15" s="540"/>
      <c r="Q15" s="540"/>
      <c r="R15" s="540"/>
      <c r="S15" s="540"/>
      <c r="T15" s="541"/>
      <c r="U15" s="142"/>
      <c r="V15" s="542"/>
      <c r="W15" s="540"/>
      <c r="X15" s="540"/>
      <c r="Y15" s="540"/>
      <c r="Z15" s="540"/>
      <c r="AA15" s="540"/>
      <c r="AB15" s="539" t="s">
        <v>247</v>
      </c>
      <c r="AC15" s="539"/>
      <c r="AD15" s="540" t="s">
        <v>255</v>
      </c>
      <c r="AE15" s="540"/>
      <c r="AF15" s="540"/>
      <c r="AG15" s="540"/>
      <c r="AH15" s="540"/>
      <c r="AI15" s="541"/>
    </row>
    <row r="16" spans="1:249" s="81" customFormat="1" ht="15.75" customHeight="1" thickBot="1" x14ac:dyDescent="0.3">
      <c r="A16" s="545">
        <v>5</v>
      </c>
      <c r="B16" s="546"/>
      <c r="C16" s="546"/>
      <c r="D16" s="546"/>
      <c r="E16" s="546"/>
      <c r="F16" s="546" t="s">
        <v>37</v>
      </c>
      <c r="G16" s="546"/>
      <c r="H16" s="546"/>
      <c r="I16" s="546"/>
      <c r="J16" s="546"/>
      <c r="K16" s="547">
        <v>13</v>
      </c>
      <c r="L16" s="547"/>
      <c r="M16" s="547"/>
      <c r="N16" s="547"/>
      <c r="O16" s="546" t="s">
        <v>38</v>
      </c>
      <c r="P16" s="546"/>
      <c r="Q16" s="546"/>
      <c r="R16" s="546"/>
      <c r="S16" s="546"/>
      <c r="T16" s="548"/>
      <c r="U16" s="142"/>
      <c r="V16" s="545"/>
      <c r="W16" s="546"/>
      <c r="X16" s="546"/>
      <c r="Y16" s="546"/>
      <c r="Z16" s="546"/>
      <c r="AA16" s="546"/>
      <c r="AB16" s="547" t="s">
        <v>169</v>
      </c>
      <c r="AC16" s="547"/>
      <c r="AD16" s="546" t="s">
        <v>256</v>
      </c>
      <c r="AE16" s="546"/>
      <c r="AF16" s="546"/>
      <c r="AG16" s="546"/>
      <c r="AH16" s="546"/>
      <c r="AI16" s="548"/>
    </row>
    <row r="17" spans="1:35" s="81" customFormat="1" ht="7.5" customHeight="1" thickBot="1" x14ac:dyDescent="0.3">
      <c r="A17" s="87"/>
      <c r="B17" s="102"/>
      <c r="C17" s="102"/>
      <c r="D17" s="102"/>
      <c r="E17" s="102"/>
      <c r="F17" s="102"/>
      <c r="G17" s="103"/>
      <c r="H17" s="102"/>
      <c r="I17" s="102"/>
      <c r="J17" s="102"/>
      <c r="K17" s="87"/>
      <c r="L17" s="102"/>
      <c r="M17" s="102"/>
      <c r="N17" s="102"/>
      <c r="O17" s="102"/>
      <c r="P17" s="102"/>
      <c r="Q17" s="103"/>
      <c r="R17" s="102"/>
      <c r="S17" s="102"/>
      <c r="T17" s="102"/>
    </row>
    <row r="18" spans="1:35" s="81" customFormat="1" ht="31.5" customHeight="1" x14ac:dyDescent="0.25">
      <c r="A18" s="587" t="s">
        <v>39</v>
      </c>
      <c r="B18" s="590" t="s">
        <v>10</v>
      </c>
      <c r="C18" s="591"/>
      <c r="D18" s="591"/>
      <c r="E18" s="591"/>
      <c r="F18" s="591"/>
      <c r="G18" s="592"/>
      <c r="H18" s="599" t="s">
        <v>40</v>
      </c>
      <c r="I18" s="610" t="s">
        <v>237</v>
      </c>
      <c r="J18" s="611"/>
      <c r="K18" s="611"/>
      <c r="L18" s="612"/>
      <c r="M18" s="602" t="s">
        <v>41</v>
      </c>
      <c r="N18" s="602" t="s">
        <v>42</v>
      </c>
      <c r="O18" s="552" t="s">
        <v>43</v>
      </c>
      <c r="P18" s="555" t="s">
        <v>44</v>
      </c>
      <c r="U18" s="558" t="s">
        <v>39</v>
      </c>
      <c r="V18" s="674" t="s">
        <v>259</v>
      </c>
      <c r="W18" s="675"/>
      <c r="X18" s="675"/>
      <c r="Y18" s="675"/>
      <c r="Z18" s="675"/>
      <c r="AA18" s="675"/>
      <c r="AB18" s="605" t="s">
        <v>243</v>
      </c>
      <c r="AC18" s="608" t="s">
        <v>237</v>
      </c>
      <c r="AD18" s="608"/>
      <c r="AE18" s="608"/>
      <c r="AF18" s="608"/>
      <c r="AG18" s="608"/>
      <c r="AH18" s="602" t="s">
        <v>41</v>
      </c>
      <c r="AI18" s="552" t="s">
        <v>258</v>
      </c>
    </row>
    <row r="19" spans="1:35" s="81" customFormat="1" ht="31.5" customHeight="1" x14ac:dyDescent="0.25">
      <c r="A19" s="588"/>
      <c r="B19" s="593"/>
      <c r="C19" s="594"/>
      <c r="D19" s="594"/>
      <c r="E19" s="594"/>
      <c r="F19" s="594"/>
      <c r="G19" s="595"/>
      <c r="H19" s="600"/>
      <c r="I19" s="613"/>
      <c r="J19" s="614"/>
      <c r="K19" s="614"/>
      <c r="L19" s="615"/>
      <c r="M19" s="603"/>
      <c r="N19" s="603"/>
      <c r="O19" s="553"/>
      <c r="P19" s="556"/>
      <c r="U19" s="672"/>
      <c r="V19" s="676"/>
      <c r="W19" s="676"/>
      <c r="X19" s="676"/>
      <c r="Y19" s="676"/>
      <c r="Z19" s="676"/>
      <c r="AA19" s="676"/>
      <c r="AB19" s="606"/>
      <c r="AC19" s="603"/>
      <c r="AD19" s="603"/>
      <c r="AE19" s="603"/>
      <c r="AF19" s="603"/>
      <c r="AG19" s="603"/>
      <c r="AH19" s="603"/>
      <c r="AI19" s="553"/>
    </row>
    <row r="20" spans="1:35" s="81" customFormat="1" ht="31.5" customHeight="1" thickBot="1" x14ac:dyDescent="0.3">
      <c r="A20" s="589"/>
      <c r="B20" s="596"/>
      <c r="C20" s="597"/>
      <c r="D20" s="597"/>
      <c r="E20" s="597"/>
      <c r="F20" s="597"/>
      <c r="G20" s="598"/>
      <c r="H20" s="601"/>
      <c r="I20" s="339">
        <v>1</v>
      </c>
      <c r="J20" s="340">
        <f>I20+1</f>
        <v>2</v>
      </c>
      <c r="K20" s="340">
        <f>J20+1</f>
        <v>3</v>
      </c>
      <c r="L20" s="340">
        <f>K20+1</f>
        <v>4</v>
      </c>
      <c r="M20" s="604"/>
      <c r="N20" s="604"/>
      <c r="O20" s="554"/>
      <c r="P20" s="557"/>
      <c r="U20" s="673"/>
      <c r="V20" s="677"/>
      <c r="W20" s="677"/>
      <c r="X20" s="677"/>
      <c r="Y20" s="677"/>
      <c r="Z20" s="677"/>
      <c r="AA20" s="677"/>
      <c r="AB20" s="607"/>
      <c r="AC20" s="144">
        <v>1</v>
      </c>
      <c r="AD20" s="144">
        <f>AC20+1</f>
        <v>2</v>
      </c>
      <c r="AE20" s="144">
        <f>AD20+1</f>
        <v>3</v>
      </c>
      <c r="AF20" s="144">
        <f>AE20+1</f>
        <v>4</v>
      </c>
      <c r="AG20" s="144">
        <f>AF20+1</f>
        <v>5</v>
      </c>
      <c r="AH20" s="609"/>
      <c r="AI20" s="616"/>
    </row>
    <row r="21" spans="1:35" s="81" customFormat="1" ht="24.75" customHeight="1" x14ac:dyDescent="0.25">
      <c r="A21" s="582">
        <f>'[2]SEPG-F-007'!B17</f>
        <v>1</v>
      </c>
      <c r="B21" s="584" t="str">
        <f>'SEPG-F-007'!C11</f>
        <v>Inadecuada implementación de las soluciones tecnológicas</v>
      </c>
      <c r="C21" s="584"/>
      <c r="D21" s="584"/>
      <c r="E21" s="584"/>
      <c r="F21" s="584"/>
      <c r="G21" s="584"/>
      <c r="H21" s="335" t="s">
        <v>45</v>
      </c>
      <c r="I21" s="336">
        <v>3</v>
      </c>
      <c r="J21" s="336">
        <v>3</v>
      </c>
      <c r="K21" s="336">
        <v>3</v>
      </c>
      <c r="L21" s="336">
        <v>3</v>
      </c>
      <c r="M21" s="337">
        <f t="shared" ref="M21:M30" si="0">IFERROR(MAX(_xlfn.MODE.MULT(I21:L21)),"")</f>
        <v>3</v>
      </c>
      <c r="N21" s="338" t="str">
        <f>IFERROR(IF(H21="P",IF(COUNT(I21:L21)&gt;1,VLOOKUP(M21,$A$12:$J$16,6,0),""),IF(COUNT(J21:L21)&gt;1,VLOOKUP(M21,$K$12:$T$16,5,0),"")),"")</f>
        <v>Posible (C)</v>
      </c>
      <c r="O21" s="678">
        <f>IFERROR(M21*M22,"")</f>
        <v>21</v>
      </c>
      <c r="P21" s="679" t="str">
        <f>IFERROR(VLOOKUP(O21,[2]DB!$B$37:$D$61,2,FALSE),"")</f>
        <v>Riesgo Alto (Z-13)</v>
      </c>
      <c r="R21" s="687"/>
      <c r="S21" s="185"/>
      <c r="U21" s="558"/>
      <c r="V21" s="689"/>
      <c r="W21" s="689"/>
      <c r="X21" s="689"/>
      <c r="Y21" s="689"/>
      <c r="Z21" s="689"/>
      <c r="AA21" s="689"/>
      <c r="AB21" s="145"/>
      <c r="AC21" s="146"/>
      <c r="AD21" s="146"/>
      <c r="AE21" s="146"/>
      <c r="AF21" s="146"/>
      <c r="AG21" s="146"/>
      <c r="AH21" s="147"/>
      <c r="AI21" s="549" t="e">
        <f>IF(AH22=1,"inviable",IF(_xlfn.MODE.MULT(AH21:AH25)=2,"factible", "viable"))</f>
        <v>#N/A</v>
      </c>
    </row>
    <row r="22" spans="1:35" s="81" customFormat="1" ht="24.75" customHeight="1" x14ac:dyDescent="0.25">
      <c r="A22" s="583"/>
      <c r="B22" s="585"/>
      <c r="C22" s="585"/>
      <c r="D22" s="585"/>
      <c r="E22" s="585"/>
      <c r="F22" s="585"/>
      <c r="G22" s="585"/>
      <c r="H22" s="160" t="s">
        <v>46</v>
      </c>
      <c r="I22" s="191">
        <v>6</v>
      </c>
      <c r="J22" s="191">
        <v>11</v>
      </c>
      <c r="K22" s="191">
        <v>7</v>
      </c>
      <c r="L22" s="191">
        <v>7</v>
      </c>
      <c r="M22" s="192">
        <f t="shared" si="0"/>
        <v>7</v>
      </c>
      <c r="N22" s="162" t="str">
        <f t="shared" ref="N22:N28" si="1">IFERROR(IF(H22="P",IF(COUNT(I22:L22)&gt;1,VLOOKUP(M22,$A$12:$J$16,6,0),""),IF(COUNT(I22:L22)&gt;1,VLOOKUP(M22,$K$12:$T$16,5,0),"")),"")</f>
        <v>Moderado</v>
      </c>
      <c r="O22" s="543"/>
      <c r="P22" s="544"/>
      <c r="R22" s="687"/>
      <c r="S22" s="185"/>
      <c r="U22" s="559"/>
      <c r="V22" s="670"/>
      <c r="W22" s="670"/>
      <c r="X22" s="670"/>
      <c r="Y22" s="670"/>
      <c r="Z22" s="670"/>
      <c r="AA22" s="670"/>
      <c r="AB22" s="148"/>
      <c r="AC22" s="149"/>
      <c r="AD22" s="149"/>
      <c r="AE22" s="149"/>
      <c r="AF22" s="149"/>
      <c r="AG22" s="149"/>
      <c r="AH22" s="150"/>
      <c r="AI22" s="550"/>
    </row>
    <row r="23" spans="1:35" s="81" customFormat="1" ht="24.75" customHeight="1" x14ac:dyDescent="0.25">
      <c r="A23" s="583">
        <f>'[2]SEPG-F-007'!B18</f>
        <v>2</v>
      </c>
      <c r="B23" s="585" t="str">
        <f>'SEPG-F-007'!C12</f>
        <v>Multas, sanciones y hallazgos administrativos por incumplimiento normativo.</v>
      </c>
      <c r="C23" s="585"/>
      <c r="D23" s="585"/>
      <c r="E23" s="585"/>
      <c r="F23" s="585"/>
      <c r="G23" s="585"/>
      <c r="H23" s="160" t="s">
        <v>45</v>
      </c>
      <c r="I23" s="191">
        <v>3</v>
      </c>
      <c r="J23" s="191">
        <v>2</v>
      </c>
      <c r="K23" s="191">
        <v>3</v>
      </c>
      <c r="L23" s="191">
        <v>2</v>
      </c>
      <c r="M23" s="192">
        <f t="shared" si="0"/>
        <v>3</v>
      </c>
      <c r="N23" s="162" t="str">
        <f t="shared" si="1"/>
        <v>Posible (C)</v>
      </c>
      <c r="O23" s="543">
        <f>IFERROR(M23*M24,"")</f>
        <v>21</v>
      </c>
      <c r="P23" s="544" t="str">
        <f>IFERROR(VLOOKUP(O23,[2]DB!$B$37:$D$61,2,FALSE),"")</f>
        <v>Riesgo Alto (Z-13)</v>
      </c>
      <c r="U23" s="559"/>
      <c r="V23" s="670"/>
      <c r="W23" s="670"/>
      <c r="X23" s="670"/>
      <c r="Y23" s="670"/>
      <c r="Z23" s="670"/>
      <c r="AA23" s="670"/>
      <c r="AB23" s="148"/>
      <c r="AC23" s="149"/>
      <c r="AD23" s="149"/>
      <c r="AE23" s="149"/>
      <c r="AF23" s="149"/>
      <c r="AG23" s="149"/>
      <c r="AH23" s="150"/>
      <c r="AI23" s="550"/>
    </row>
    <row r="24" spans="1:35" s="81" customFormat="1" ht="24.75" customHeight="1" x14ac:dyDescent="0.25">
      <c r="A24" s="583"/>
      <c r="B24" s="585"/>
      <c r="C24" s="585"/>
      <c r="D24" s="585"/>
      <c r="E24" s="585"/>
      <c r="F24" s="585"/>
      <c r="G24" s="585"/>
      <c r="H24" s="160" t="s">
        <v>46</v>
      </c>
      <c r="I24" s="191">
        <v>6</v>
      </c>
      <c r="J24" s="191">
        <v>11</v>
      </c>
      <c r="K24" s="191">
        <v>7</v>
      </c>
      <c r="L24" s="191">
        <v>7</v>
      </c>
      <c r="M24" s="192">
        <f t="shared" si="0"/>
        <v>7</v>
      </c>
      <c r="N24" s="162" t="str">
        <f t="shared" si="1"/>
        <v>Moderado</v>
      </c>
      <c r="O24" s="543"/>
      <c r="P24" s="544"/>
      <c r="U24" s="559"/>
      <c r="V24" s="670"/>
      <c r="W24" s="670"/>
      <c r="X24" s="670"/>
      <c r="Y24" s="670"/>
      <c r="Z24" s="670"/>
      <c r="AA24" s="670"/>
      <c r="AB24" s="148"/>
      <c r="AC24" s="149"/>
      <c r="AD24" s="149"/>
      <c r="AE24" s="149"/>
      <c r="AF24" s="149"/>
      <c r="AG24" s="149"/>
      <c r="AH24" s="150"/>
      <c r="AI24" s="550"/>
    </row>
    <row r="25" spans="1:35" s="81" customFormat="1" ht="24.75" customHeight="1" thickBot="1" x14ac:dyDescent="0.3">
      <c r="A25" s="583">
        <f>'[2]SEPG-F-007'!B19</f>
        <v>3</v>
      </c>
      <c r="B25" s="585" t="str">
        <f>'SEPG-F-007'!C13</f>
        <v>Falta de oportunidad en la prestación del servicio</v>
      </c>
      <c r="C25" s="585"/>
      <c r="D25" s="585"/>
      <c r="E25" s="585"/>
      <c r="F25" s="585"/>
      <c r="G25" s="585"/>
      <c r="H25" s="160" t="s">
        <v>45</v>
      </c>
      <c r="I25" s="191">
        <v>3</v>
      </c>
      <c r="J25" s="191">
        <v>3</v>
      </c>
      <c r="K25" s="191">
        <v>3</v>
      </c>
      <c r="L25" s="191">
        <v>3</v>
      </c>
      <c r="M25" s="192">
        <f t="shared" si="0"/>
        <v>3</v>
      </c>
      <c r="N25" s="162" t="str">
        <f t="shared" si="1"/>
        <v>Posible (C)</v>
      </c>
      <c r="O25" s="543">
        <f>IFERROR(M25*M26,"")</f>
        <v>21</v>
      </c>
      <c r="P25" s="544" t="str">
        <f>IFERROR(VLOOKUP(O25,[2]DB!$B$37:$D$61,2,FALSE),"")</f>
        <v>Riesgo Alto (Z-13)</v>
      </c>
      <c r="U25" s="560"/>
      <c r="V25" s="671"/>
      <c r="W25" s="671"/>
      <c r="X25" s="671"/>
      <c r="Y25" s="671"/>
      <c r="Z25" s="671"/>
      <c r="AA25" s="671"/>
      <c r="AB25" s="151"/>
      <c r="AC25" s="152"/>
      <c r="AD25" s="152"/>
      <c r="AE25" s="152"/>
      <c r="AF25" s="152"/>
      <c r="AG25" s="152"/>
      <c r="AH25" s="153"/>
      <c r="AI25" s="551"/>
    </row>
    <row r="26" spans="1:35" s="81" customFormat="1" ht="24.75" customHeight="1" x14ac:dyDescent="0.25">
      <c r="A26" s="583"/>
      <c r="B26" s="585"/>
      <c r="C26" s="585"/>
      <c r="D26" s="585"/>
      <c r="E26" s="585"/>
      <c r="F26" s="585"/>
      <c r="G26" s="585"/>
      <c r="H26" s="160" t="s">
        <v>46</v>
      </c>
      <c r="I26" s="191">
        <v>6</v>
      </c>
      <c r="J26" s="191">
        <v>7</v>
      </c>
      <c r="K26" s="191">
        <v>7</v>
      </c>
      <c r="L26" s="191">
        <v>7</v>
      </c>
      <c r="M26" s="192">
        <f t="shared" si="0"/>
        <v>7</v>
      </c>
      <c r="N26" s="162" t="str">
        <f t="shared" si="1"/>
        <v>Moderado</v>
      </c>
      <c r="O26" s="543"/>
      <c r="P26" s="544"/>
      <c r="U26" s="575"/>
      <c r="V26" s="669"/>
      <c r="W26" s="669"/>
      <c r="X26" s="669"/>
      <c r="Y26" s="669"/>
      <c r="Z26" s="669"/>
      <c r="AA26" s="669"/>
      <c r="AB26" s="154"/>
      <c r="AC26" s="155"/>
      <c r="AD26" s="155"/>
      <c r="AE26" s="155"/>
      <c r="AF26" s="155"/>
      <c r="AG26" s="155"/>
      <c r="AH26" s="156"/>
      <c r="AI26" s="574" t="e">
        <f>IF(AH27=1,"inviable",IF(_xlfn.MODE.MULT(AH26:AH30)=2,"factible", "viable"))</f>
        <v>#N/A</v>
      </c>
    </row>
    <row r="27" spans="1:35" s="81" customFormat="1" ht="24.75" customHeight="1" x14ac:dyDescent="0.25">
      <c r="A27" s="583">
        <v>4</v>
      </c>
      <c r="B27" s="585" t="str">
        <f>'SEPG-F-007'!C14</f>
        <v>Indisponibilidad de los servicios tecnológicos</v>
      </c>
      <c r="C27" s="585"/>
      <c r="D27" s="585"/>
      <c r="E27" s="585"/>
      <c r="F27" s="585"/>
      <c r="G27" s="585"/>
      <c r="H27" s="160" t="s">
        <v>45</v>
      </c>
      <c r="I27" s="191">
        <v>3</v>
      </c>
      <c r="J27" s="191">
        <v>3</v>
      </c>
      <c r="K27" s="191">
        <v>4</v>
      </c>
      <c r="L27" s="191">
        <v>3</v>
      </c>
      <c r="M27" s="192">
        <f t="shared" si="0"/>
        <v>3</v>
      </c>
      <c r="N27" s="162" t="str">
        <f t="shared" si="1"/>
        <v>Posible (C)</v>
      </c>
      <c r="O27" s="543">
        <f>IFERROR(M27*M28,"")</f>
        <v>21</v>
      </c>
      <c r="P27" s="544" t="str">
        <f>IFERROR(VLOOKUP(O27,[2]DB!$B$37:$D$61,2,FALSE),"")</f>
        <v>Riesgo Alto (Z-13)</v>
      </c>
      <c r="U27" s="559"/>
      <c r="V27" s="670"/>
      <c r="W27" s="670"/>
      <c r="X27" s="670"/>
      <c r="Y27" s="670"/>
      <c r="Z27" s="670"/>
      <c r="AA27" s="670"/>
      <c r="AB27" s="148"/>
      <c r="AC27" s="149"/>
      <c r="AD27" s="149"/>
      <c r="AE27" s="149"/>
      <c r="AF27" s="149"/>
      <c r="AG27" s="149"/>
      <c r="AH27" s="150"/>
      <c r="AI27" s="550"/>
    </row>
    <row r="28" spans="1:35" s="81" customFormat="1" ht="24.75" customHeight="1" x14ac:dyDescent="0.25">
      <c r="A28" s="583"/>
      <c r="B28" s="585"/>
      <c r="C28" s="585"/>
      <c r="D28" s="585"/>
      <c r="E28" s="585"/>
      <c r="F28" s="585"/>
      <c r="G28" s="585"/>
      <c r="H28" s="160" t="s">
        <v>46</v>
      </c>
      <c r="I28" s="191">
        <v>7</v>
      </c>
      <c r="J28" s="191">
        <v>7</v>
      </c>
      <c r="K28" s="191">
        <v>7</v>
      </c>
      <c r="L28" s="191">
        <v>11</v>
      </c>
      <c r="M28" s="192">
        <f t="shared" si="0"/>
        <v>7</v>
      </c>
      <c r="N28" s="162" t="str">
        <f t="shared" si="1"/>
        <v>Moderado</v>
      </c>
      <c r="O28" s="543"/>
      <c r="P28" s="544"/>
      <c r="U28" s="559"/>
      <c r="V28" s="670"/>
      <c r="W28" s="670"/>
      <c r="X28" s="670"/>
      <c r="Y28" s="670"/>
      <c r="Z28" s="670"/>
      <c r="AA28" s="670"/>
      <c r="AB28" s="148"/>
      <c r="AC28" s="149"/>
      <c r="AD28" s="149"/>
      <c r="AE28" s="149"/>
      <c r="AF28" s="149"/>
      <c r="AG28" s="149"/>
      <c r="AH28" s="150"/>
      <c r="AI28" s="550"/>
    </row>
    <row r="29" spans="1:35" s="81" customFormat="1" ht="24.75" customHeight="1" x14ac:dyDescent="0.25">
      <c r="A29" s="583">
        <v>5</v>
      </c>
      <c r="B29" s="585">
        <f>'SEPG-F-007'!C19</f>
        <v>0</v>
      </c>
      <c r="C29" s="585"/>
      <c r="D29" s="585"/>
      <c r="E29" s="585"/>
      <c r="F29" s="585"/>
      <c r="G29" s="585"/>
      <c r="H29" s="160" t="s">
        <v>45</v>
      </c>
      <c r="I29" s="191"/>
      <c r="J29" s="191"/>
      <c r="K29" s="191"/>
      <c r="L29" s="191"/>
      <c r="M29" s="161" t="str">
        <f t="shared" si="0"/>
        <v/>
      </c>
      <c r="N29" s="162" t="str">
        <f>IFERROR(IF(H29="P",IF(COUNT(J29:L29)&gt;1,VLOOKUP(M29,$A$15:$J$16,6,0),""),IF(COUNT(J29:L29)&gt;1,VLOOKUP(M29,$K$15:$T$16,5,0),"")),"")</f>
        <v/>
      </c>
      <c r="O29" s="543" t="str">
        <f>IFERROR(M29*M30,"")</f>
        <v/>
      </c>
      <c r="P29" s="544" t="str">
        <f>IFERROR(VLOOKUP(O29,[2]DB!$B$37:$D$61,2,FALSE),"")</f>
        <v/>
      </c>
      <c r="U29" s="559"/>
      <c r="V29" s="670"/>
      <c r="W29" s="670"/>
      <c r="X29" s="670"/>
      <c r="Y29" s="670"/>
      <c r="Z29" s="670"/>
      <c r="AA29" s="670"/>
      <c r="AB29" s="148"/>
      <c r="AC29" s="149"/>
      <c r="AD29" s="149"/>
      <c r="AE29" s="149"/>
      <c r="AF29" s="149"/>
      <c r="AG29" s="149"/>
      <c r="AH29" s="150"/>
      <c r="AI29" s="550"/>
    </row>
    <row r="30" spans="1:35" s="81" customFormat="1" ht="24.75" customHeight="1" thickBot="1" x14ac:dyDescent="0.3">
      <c r="A30" s="688"/>
      <c r="B30" s="665"/>
      <c r="C30" s="665"/>
      <c r="D30" s="665"/>
      <c r="E30" s="665"/>
      <c r="F30" s="665"/>
      <c r="G30" s="665"/>
      <c r="H30" s="341" t="s">
        <v>46</v>
      </c>
      <c r="I30" s="342"/>
      <c r="J30" s="342"/>
      <c r="K30" s="342"/>
      <c r="L30" s="342"/>
      <c r="M30" s="343" t="str">
        <f t="shared" si="0"/>
        <v/>
      </c>
      <c r="N30" s="344" t="str">
        <f>IFERROR(IF(H30="P",IF(COUNT(I30:L30)&gt;1,VLOOKUP(M30,$A$15:$J$16,6,0),""),IF(COUNT(I30:L30)&gt;1,VLOOKUP(M30,$K$15:$T$16,5,0),"")),"")</f>
        <v/>
      </c>
      <c r="O30" s="666"/>
      <c r="P30" s="668"/>
      <c r="U30" s="560"/>
      <c r="V30" s="671"/>
      <c r="W30" s="671"/>
      <c r="X30" s="671"/>
      <c r="Y30" s="671"/>
      <c r="Z30" s="671"/>
      <c r="AA30" s="671"/>
      <c r="AB30" s="151"/>
      <c r="AC30" s="152"/>
      <c r="AD30" s="152"/>
      <c r="AE30" s="152"/>
      <c r="AF30" s="152"/>
      <c r="AG30" s="152"/>
      <c r="AH30" s="153"/>
      <c r="AI30" s="551"/>
    </row>
    <row r="31" spans="1:35" s="81" customFormat="1" ht="24.75" hidden="1" customHeight="1" x14ac:dyDescent="0.25">
      <c r="A31" s="667" t="e">
        <f>'[2]SEPG-F-007'!#REF!</f>
        <v>#REF!</v>
      </c>
      <c r="B31" s="663" t="e">
        <f>IF(COUNTA('[2]SEPG-F-007'!#REF!)&gt;0,'[2]SEPG-F-007'!#REF!,"")</f>
        <v>#REF!</v>
      </c>
      <c r="C31" s="584"/>
      <c r="D31" s="584"/>
      <c r="E31" s="584"/>
      <c r="F31" s="584"/>
      <c r="G31" s="664"/>
      <c r="H31" s="131" t="s">
        <v>45</v>
      </c>
      <c r="I31" s="159"/>
      <c r="J31" s="336">
        <v>11</v>
      </c>
      <c r="K31" s="118"/>
      <c r="L31" s="118"/>
      <c r="M31" s="118"/>
      <c r="N31" s="118"/>
      <c r="O31" s="118"/>
      <c r="P31" s="118"/>
      <c r="Q31" s="118"/>
      <c r="R31" s="106"/>
      <c r="S31" s="106"/>
      <c r="T31" s="106"/>
      <c r="U31" s="106"/>
      <c r="V31" s="106"/>
      <c r="W31" s="116"/>
      <c r="X31" s="107" t="str">
        <f t="shared" ref="X31:X52" si="2">IFERROR(MAX(_xlfn.MODE.MULT(I31:W31)),"")</f>
        <v/>
      </c>
      <c r="Y31" s="108" t="str">
        <f>IFERROR(IF(H31="P",IF(COUNT(J31:W31)&gt;1,VLOOKUP(X31,$A$15:$J$16,6,0),""),IF(COUNT(J31:W31)&gt;1,VLOOKUP(X31,$K$15:$T$16,5,0),"")),"")</f>
        <v/>
      </c>
      <c r="Z31" s="571" t="str">
        <f>IFERROR(X31*X32,"")</f>
        <v/>
      </c>
      <c r="AA31" s="569" t="str">
        <f>IFERROR(VLOOKUP(Z31,[2]DB!$B$37:$D$61,2,FALSE),"")</f>
        <v/>
      </c>
    </row>
    <row r="32" spans="1:35" s="81" customFormat="1" ht="24.75" hidden="1" customHeight="1" x14ac:dyDescent="0.25">
      <c r="A32" s="562"/>
      <c r="B32" s="566"/>
      <c r="C32" s="567"/>
      <c r="D32" s="567"/>
      <c r="E32" s="567"/>
      <c r="F32" s="567"/>
      <c r="G32" s="568"/>
      <c r="H32" s="109" t="s">
        <v>46</v>
      </c>
      <c r="I32" s="110"/>
      <c r="J32" s="191">
        <v>11</v>
      </c>
      <c r="K32" s="111"/>
      <c r="L32" s="111"/>
      <c r="M32" s="111"/>
      <c r="N32" s="111"/>
      <c r="O32" s="111"/>
      <c r="P32" s="111"/>
      <c r="Q32" s="111"/>
      <c r="R32" s="111"/>
      <c r="S32" s="111"/>
      <c r="T32" s="111"/>
      <c r="U32" s="111"/>
      <c r="V32" s="111"/>
      <c r="W32" s="117"/>
      <c r="X32" s="112" t="str">
        <f t="shared" si="2"/>
        <v/>
      </c>
      <c r="Y32" s="113" t="str">
        <f>IFERROR(IF(H32="P",IF(COUNT(I32:W32)&gt;1,VLOOKUP(X32,$A$15:$J$16,6,0),""),IF(COUNT(I32:W32)&gt;1,VLOOKUP(X32,$K$15:$T$16,5,0),"")),"")</f>
        <v/>
      </c>
      <c r="Z32" s="572"/>
      <c r="AA32" s="570"/>
    </row>
    <row r="33" spans="1:27" s="81" customFormat="1" ht="24.75" hidden="1" customHeight="1" x14ac:dyDescent="0.25">
      <c r="A33" s="561" t="e">
        <f>'[2]SEPG-F-007'!#REF!</f>
        <v>#REF!</v>
      </c>
      <c r="B33" s="563" t="e">
        <f>IF(COUNTA('[2]SEPG-F-007'!#REF!)&gt;0,'[2]SEPG-F-007'!#REF!,"")</f>
        <v>#REF!</v>
      </c>
      <c r="C33" s="564"/>
      <c r="D33" s="564"/>
      <c r="E33" s="564"/>
      <c r="F33" s="564"/>
      <c r="G33" s="565"/>
      <c r="H33" s="104" t="s">
        <v>45</v>
      </c>
      <c r="I33" s="118"/>
      <c r="J33" s="191">
        <v>11</v>
      </c>
      <c r="K33" s="118"/>
      <c r="L33" s="118"/>
      <c r="M33" s="118"/>
      <c r="N33" s="118"/>
      <c r="O33" s="118"/>
      <c r="P33" s="118"/>
      <c r="Q33" s="118"/>
      <c r="R33" s="118"/>
      <c r="S33" s="118"/>
      <c r="T33" s="118"/>
      <c r="U33" s="118"/>
      <c r="V33" s="118"/>
      <c r="W33" s="118"/>
      <c r="X33" s="107" t="str">
        <f t="shared" si="2"/>
        <v/>
      </c>
      <c r="Y33" s="108" t="str">
        <f>IFERROR(IF(H33="P",IF(COUNT(J33:W33)&gt;1,VLOOKUP(X33,$A$15:$J$16,6,0),""),IF(COUNT(J33:W33)&gt;1,VLOOKUP(X33,$K$15:$T$16,5,0),"")),"")</f>
        <v/>
      </c>
      <c r="Z33" s="571" t="str">
        <f>IFERROR(X33*X34,"")</f>
        <v/>
      </c>
      <c r="AA33" s="569" t="str">
        <f>IFERROR(VLOOKUP(Z33,[2]DB!$B$37:$D$61,2,FALSE),"")</f>
        <v/>
      </c>
    </row>
    <row r="34" spans="1:27" s="81" customFormat="1" ht="24.75" hidden="1" customHeight="1" x14ac:dyDescent="0.25">
      <c r="A34" s="562"/>
      <c r="B34" s="566"/>
      <c r="C34" s="567"/>
      <c r="D34" s="567"/>
      <c r="E34" s="567"/>
      <c r="F34" s="567"/>
      <c r="G34" s="568"/>
      <c r="H34" s="109" t="s">
        <v>46</v>
      </c>
      <c r="I34" s="115"/>
      <c r="J34" s="191">
        <v>11</v>
      </c>
      <c r="K34" s="115"/>
      <c r="L34" s="115"/>
      <c r="M34" s="115"/>
      <c r="N34" s="115"/>
      <c r="O34" s="115"/>
      <c r="P34" s="115"/>
      <c r="Q34" s="115"/>
      <c r="R34" s="115"/>
      <c r="S34" s="115"/>
      <c r="T34" s="115"/>
      <c r="U34" s="115"/>
      <c r="V34" s="115"/>
      <c r="W34" s="115"/>
      <c r="X34" s="112" t="str">
        <f t="shared" si="2"/>
        <v/>
      </c>
      <c r="Y34" s="113" t="str">
        <f>IFERROR(IF(H34="P",IF(COUNT(I34:W34)&gt;1,VLOOKUP(X34,$A$15:$J$16,6,0),""),IF(COUNT(I34:W34)&gt;1,VLOOKUP(X34,$K$15:$T$16,5,0),"")),"")</f>
        <v/>
      </c>
      <c r="Z34" s="572"/>
      <c r="AA34" s="570"/>
    </row>
    <row r="35" spans="1:27" s="81" customFormat="1" ht="24.75" hidden="1" customHeight="1" x14ac:dyDescent="0.25">
      <c r="A35" s="561" t="e">
        <f>'[2]SEPG-F-007'!#REF!</f>
        <v>#REF!</v>
      </c>
      <c r="B35" s="563" t="e">
        <f>IF(COUNTA('[2]SEPG-F-007'!#REF!)&gt;0,'[2]SEPG-F-007'!#REF!,"")</f>
        <v>#REF!</v>
      </c>
      <c r="C35" s="564"/>
      <c r="D35" s="564"/>
      <c r="E35" s="564"/>
      <c r="F35" s="564"/>
      <c r="G35" s="565"/>
      <c r="H35" s="104" t="s">
        <v>45</v>
      </c>
      <c r="I35" s="105"/>
      <c r="J35" s="191">
        <v>11</v>
      </c>
      <c r="K35" s="106"/>
      <c r="L35" s="106"/>
      <c r="M35" s="106"/>
      <c r="N35" s="106"/>
      <c r="O35" s="106"/>
      <c r="P35" s="106"/>
      <c r="Q35" s="106"/>
      <c r="R35" s="106"/>
      <c r="S35" s="106"/>
      <c r="T35" s="106"/>
      <c r="U35" s="106"/>
      <c r="V35" s="106"/>
      <c r="W35" s="116"/>
      <c r="X35" s="107" t="str">
        <f t="shared" si="2"/>
        <v/>
      </c>
      <c r="Y35" s="108" t="str">
        <f>IFERROR(IF(H35="P",IF(COUNT(J35:W35)&gt;1,VLOOKUP(X35,$A$15:$J$16,6,0),""),IF(COUNT(J35:W35)&gt;1,VLOOKUP(X35,$K$15:$T$16,5,0),"")),"")</f>
        <v/>
      </c>
      <c r="Z35" s="571" t="str">
        <f>IFERROR(X35*X36,"")</f>
        <v/>
      </c>
      <c r="AA35" s="569" t="str">
        <f>IFERROR(VLOOKUP(Z35,[2]DB!$B$37:$D$61,2,FALSE),"")</f>
        <v/>
      </c>
    </row>
    <row r="36" spans="1:27" s="81" customFormat="1" ht="24.75" hidden="1" customHeight="1" x14ac:dyDescent="0.25">
      <c r="A36" s="562"/>
      <c r="B36" s="566"/>
      <c r="C36" s="567"/>
      <c r="D36" s="567"/>
      <c r="E36" s="567"/>
      <c r="F36" s="567"/>
      <c r="G36" s="568"/>
      <c r="H36" s="109" t="s">
        <v>46</v>
      </c>
      <c r="I36" s="110"/>
      <c r="J36" s="191">
        <v>11</v>
      </c>
      <c r="K36" s="111"/>
      <c r="L36" s="111"/>
      <c r="M36" s="111"/>
      <c r="N36" s="111"/>
      <c r="O36" s="111"/>
      <c r="P36" s="111"/>
      <c r="Q36" s="111"/>
      <c r="R36" s="111"/>
      <c r="S36" s="111"/>
      <c r="T36" s="111"/>
      <c r="U36" s="111"/>
      <c r="V36" s="111"/>
      <c r="W36" s="117"/>
      <c r="X36" s="112" t="str">
        <f t="shared" si="2"/>
        <v/>
      </c>
      <c r="Y36" s="113" t="str">
        <f>IFERROR(IF(H36="P",IF(COUNT(I36:W36)&gt;1,VLOOKUP(X36,$A$15:$J$16,6,0),""),IF(COUNT(I36:W36)&gt;1,VLOOKUP(X36,$K$15:$T$16,5,0),"")),"")</f>
        <v/>
      </c>
      <c r="Z36" s="572"/>
      <c r="AA36" s="570"/>
    </row>
    <row r="37" spans="1:27" s="81" customFormat="1" ht="24.75" hidden="1" customHeight="1" x14ac:dyDescent="0.25">
      <c r="A37" s="561" t="e">
        <f>'[2]SEPG-F-007'!#REF!</f>
        <v>#REF!</v>
      </c>
      <c r="B37" s="563" t="e">
        <f>IF(COUNTA('[2]SEPG-F-007'!#REF!)&gt;0,'[2]SEPG-F-007'!#REF!,"")</f>
        <v>#REF!</v>
      </c>
      <c r="C37" s="564"/>
      <c r="D37" s="564"/>
      <c r="E37" s="564"/>
      <c r="F37" s="564"/>
      <c r="G37" s="565"/>
      <c r="H37" s="104" t="s">
        <v>45</v>
      </c>
      <c r="I37" s="119"/>
      <c r="J37" s="191">
        <v>11</v>
      </c>
      <c r="K37" s="120"/>
      <c r="L37" s="120"/>
      <c r="M37" s="120"/>
      <c r="N37" s="120"/>
      <c r="O37" s="120"/>
      <c r="P37" s="120"/>
      <c r="Q37" s="120"/>
      <c r="R37" s="120"/>
      <c r="S37" s="120"/>
      <c r="T37" s="120"/>
      <c r="U37" s="120"/>
      <c r="V37" s="120"/>
      <c r="W37" s="121"/>
      <c r="X37" s="107" t="str">
        <f t="shared" si="2"/>
        <v/>
      </c>
      <c r="Y37" s="108" t="str">
        <f>IFERROR(IF(H37="P",IF(COUNT(J37:W37)&gt;1,VLOOKUP(X37,$A$15:$J$16,6,0),""),IF(COUNT(J37:W37)&gt;1,VLOOKUP(X37,$K$15:$T$16,5,0),"")),"")</f>
        <v/>
      </c>
      <c r="Z37" s="571" t="str">
        <f>IFERROR(X37*X38,"")</f>
        <v/>
      </c>
      <c r="AA37" s="569" t="str">
        <f>IFERROR(VLOOKUP(Z37,[2]DB!$B$37:$D$61,2,FALSE),"")</f>
        <v/>
      </c>
    </row>
    <row r="38" spans="1:27" s="81" customFormat="1" ht="24.75" hidden="1" customHeight="1" x14ac:dyDescent="0.25">
      <c r="A38" s="562"/>
      <c r="B38" s="566"/>
      <c r="C38" s="567"/>
      <c r="D38" s="567"/>
      <c r="E38" s="567"/>
      <c r="F38" s="567"/>
      <c r="G38" s="568"/>
      <c r="H38" s="109" t="s">
        <v>46</v>
      </c>
      <c r="I38" s="122"/>
      <c r="J38" s="191">
        <v>11</v>
      </c>
      <c r="K38" s="123"/>
      <c r="L38" s="123"/>
      <c r="M38" s="123"/>
      <c r="N38" s="123"/>
      <c r="O38" s="123"/>
      <c r="P38" s="123"/>
      <c r="Q38" s="123"/>
      <c r="R38" s="123"/>
      <c r="S38" s="123"/>
      <c r="T38" s="123"/>
      <c r="U38" s="123"/>
      <c r="V38" s="123"/>
      <c r="W38" s="124"/>
      <c r="X38" s="112" t="str">
        <f t="shared" si="2"/>
        <v/>
      </c>
      <c r="Y38" s="113" t="str">
        <f>IFERROR(IF(H38="P",IF(COUNT(I38:W38)&gt;1,VLOOKUP(X38,$A$15:$J$16,6,0),""),IF(COUNT(I38:W38)&gt;1,VLOOKUP(X38,$K$15:$T$16,5,0),"")),"")</f>
        <v/>
      </c>
      <c r="Z38" s="572"/>
      <c r="AA38" s="570"/>
    </row>
    <row r="39" spans="1:27" s="81" customFormat="1" ht="24.75" hidden="1" customHeight="1" x14ac:dyDescent="0.25">
      <c r="A39" s="561" t="e">
        <f>'[2]SEPG-F-007'!#REF!</f>
        <v>#REF!</v>
      </c>
      <c r="B39" s="563" t="e">
        <f>IF(COUNTA('[2]SEPG-F-007'!#REF!)&gt;0,'[2]SEPG-F-007'!#REF!,"")</f>
        <v>#REF!</v>
      </c>
      <c r="C39" s="564"/>
      <c r="D39" s="564"/>
      <c r="E39" s="564"/>
      <c r="F39" s="564"/>
      <c r="G39" s="565"/>
      <c r="H39" s="104" t="s">
        <v>45</v>
      </c>
      <c r="I39" s="105"/>
      <c r="J39" s="191">
        <v>11</v>
      </c>
      <c r="K39" s="106"/>
      <c r="L39" s="106"/>
      <c r="M39" s="106"/>
      <c r="N39" s="106"/>
      <c r="O39" s="106"/>
      <c r="P39" s="106"/>
      <c r="Q39" s="106"/>
      <c r="R39" s="106"/>
      <c r="S39" s="106"/>
      <c r="T39" s="106"/>
      <c r="U39" s="106"/>
      <c r="V39" s="125"/>
      <c r="W39" s="126"/>
      <c r="X39" s="107" t="str">
        <f t="shared" si="2"/>
        <v/>
      </c>
      <c r="Y39" s="108" t="str">
        <f>IFERROR(IF(H39="P",IF(COUNT(J39:W39)&gt;1,VLOOKUP(X39,$A$15:$J$16,6,0),""),IF(COUNT(J39:W39)&gt;1,VLOOKUP(X39,$K$15:$T$16,5,0),"")),"")</f>
        <v/>
      </c>
      <c r="Z39" s="571" t="str">
        <f>IFERROR(X39*X40,"")</f>
        <v/>
      </c>
      <c r="AA39" s="569" t="str">
        <f>IFERROR(VLOOKUP(Z39,[2]DB!$B$37:$D$61,2,FALSE),"")</f>
        <v/>
      </c>
    </row>
    <row r="40" spans="1:27" s="81" customFormat="1" ht="24.75" hidden="1" customHeight="1" x14ac:dyDescent="0.25">
      <c r="A40" s="562"/>
      <c r="B40" s="566"/>
      <c r="C40" s="567"/>
      <c r="D40" s="567"/>
      <c r="E40" s="567"/>
      <c r="F40" s="567"/>
      <c r="G40" s="568"/>
      <c r="H40" s="109" t="s">
        <v>46</v>
      </c>
      <c r="I40" s="110"/>
      <c r="J40" s="191">
        <v>11</v>
      </c>
      <c r="K40" s="111"/>
      <c r="L40" s="111"/>
      <c r="M40" s="111"/>
      <c r="N40" s="111"/>
      <c r="O40" s="111"/>
      <c r="P40" s="111"/>
      <c r="Q40" s="111"/>
      <c r="R40" s="111"/>
      <c r="S40" s="111"/>
      <c r="T40" s="111"/>
      <c r="U40" s="111"/>
      <c r="V40" s="123"/>
      <c r="W40" s="124"/>
      <c r="X40" s="112" t="str">
        <f t="shared" si="2"/>
        <v/>
      </c>
      <c r="Y40" s="113" t="str">
        <f>IFERROR(IF(H40="P",IF(COUNT(I40:W40)&gt;1,VLOOKUP(X40,$A$15:$J$16,6,0),""),IF(COUNT(I40:W40)&gt;1,VLOOKUP(X40,$K$15:$T$16,5,0),"")),"")</f>
        <v/>
      </c>
      <c r="Z40" s="572"/>
      <c r="AA40" s="570"/>
    </row>
    <row r="41" spans="1:27" s="81" customFormat="1" ht="24.75" hidden="1" customHeight="1" x14ac:dyDescent="0.25">
      <c r="A41" s="561" t="e">
        <f>'[2]SEPG-F-007'!#REF!</f>
        <v>#REF!</v>
      </c>
      <c r="B41" s="563" t="e">
        <f>IF(COUNTA('[2]SEPG-F-007'!#REF!)&gt;0,'[2]SEPG-F-007'!#REF!,"")</f>
        <v>#REF!</v>
      </c>
      <c r="C41" s="564"/>
      <c r="D41" s="564"/>
      <c r="E41" s="564"/>
      <c r="F41" s="564"/>
      <c r="G41" s="565"/>
      <c r="H41" s="104" t="s">
        <v>45</v>
      </c>
      <c r="I41" s="105"/>
      <c r="J41" s="191">
        <v>11</v>
      </c>
      <c r="K41" s="106"/>
      <c r="L41" s="106"/>
      <c r="M41" s="106"/>
      <c r="N41" s="106"/>
      <c r="O41" s="106"/>
      <c r="P41" s="106"/>
      <c r="Q41" s="106"/>
      <c r="R41" s="106"/>
      <c r="S41" s="106"/>
      <c r="T41" s="106"/>
      <c r="U41" s="106"/>
      <c r="V41" s="125"/>
      <c r="W41" s="126"/>
      <c r="X41" s="107" t="str">
        <f t="shared" si="2"/>
        <v/>
      </c>
      <c r="Y41" s="108" t="str">
        <f>IFERROR(IF(H41="P",IF(COUNT(J41:W41)&gt;1,VLOOKUP(X41,$A$15:$J$16,6,0),""),IF(COUNT(J41:W41)&gt;1,VLOOKUP(X41,$K$15:$T$16,5,0),"")),"")</f>
        <v/>
      </c>
      <c r="Z41" s="571" t="str">
        <f>IFERROR(X41*X42,"")</f>
        <v/>
      </c>
      <c r="AA41" s="569" t="str">
        <f>IFERROR(VLOOKUP(Z41,[2]DB!$B$37:$D$61,2,FALSE),"")</f>
        <v/>
      </c>
    </row>
    <row r="42" spans="1:27" s="81" customFormat="1" ht="24.75" hidden="1" customHeight="1" x14ac:dyDescent="0.25">
      <c r="A42" s="562"/>
      <c r="B42" s="566"/>
      <c r="C42" s="567"/>
      <c r="D42" s="567"/>
      <c r="E42" s="567"/>
      <c r="F42" s="567"/>
      <c r="G42" s="568"/>
      <c r="H42" s="109" t="s">
        <v>46</v>
      </c>
      <c r="I42" s="110"/>
      <c r="J42" s="191">
        <v>11</v>
      </c>
      <c r="K42" s="111"/>
      <c r="L42" s="111"/>
      <c r="M42" s="111"/>
      <c r="N42" s="111"/>
      <c r="O42" s="111"/>
      <c r="P42" s="111"/>
      <c r="Q42" s="111"/>
      <c r="R42" s="111"/>
      <c r="S42" s="111"/>
      <c r="T42" s="111"/>
      <c r="U42" s="111"/>
      <c r="V42" s="123"/>
      <c r="W42" s="124"/>
      <c r="X42" s="112" t="str">
        <f t="shared" si="2"/>
        <v/>
      </c>
      <c r="Y42" s="113" t="str">
        <f>IFERROR(IF(H42="P",IF(COUNT(I42:W42)&gt;1,VLOOKUP(X42,$A$15:$J$16,6,0),""),IF(COUNT(I42:W42)&gt;1,VLOOKUP(X42,$K$15:$T$16,5,0),"")),"")</f>
        <v/>
      </c>
      <c r="Z42" s="572"/>
      <c r="AA42" s="570"/>
    </row>
    <row r="43" spans="1:27" s="81" customFormat="1" ht="24.75" hidden="1" customHeight="1" x14ac:dyDescent="0.25">
      <c r="A43" s="561" t="e">
        <f>'[2]SEPG-F-007'!#REF!</f>
        <v>#REF!</v>
      </c>
      <c r="B43" s="563" t="e">
        <f>IF(COUNTA('[2]SEPG-F-007'!#REF!)&gt;0,'[2]SEPG-F-007'!#REF!,"")</f>
        <v>#REF!</v>
      </c>
      <c r="C43" s="564"/>
      <c r="D43" s="564"/>
      <c r="E43" s="564"/>
      <c r="F43" s="564"/>
      <c r="G43" s="565"/>
      <c r="H43" s="104" t="s">
        <v>45</v>
      </c>
      <c r="I43" s="127"/>
      <c r="J43" s="191">
        <v>11</v>
      </c>
      <c r="K43" s="125"/>
      <c r="L43" s="125"/>
      <c r="M43" s="125"/>
      <c r="N43" s="125"/>
      <c r="O43" s="125"/>
      <c r="P43" s="125"/>
      <c r="Q43" s="125"/>
      <c r="R43" s="125"/>
      <c r="S43" s="125"/>
      <c r="T43" s="125"/>
      <c r="U43" s="125"/>
      <c r="V43" s="125"/>
      <c r="W43" s="126"/>
      <c r="X43" s="107" t="str">
        <f t="shared" si="2"/>
        <v/>
      </c>
      <c r="Y43" s="108" t="str">
        <f>IFERROR(IF(H43="P",IF(COUNT(J43:W43)&gt;1,VLOOKUP(X43,$A$15:$J$16,6,0),""),IF(COUNT(J43:W43)&gt;1,VLOOKUP(X43,$K$15:$T$16,5,0),"")),"")</f>
        <v/>
      </c>
      <c r="Z43" s="571" t="str">
        <f>IFERROR(X43*X44,"")</f>
        <v/>
      </c>
      <c r="AA43" s="569" t="str">
        <f>IFERROR(VLOOKUP(Z43,[2]DB!$B$37:$D$61,2,FALSE),"")</f>
        <v/>
      </c>
    </row>
    <row r="44" spans="1:27" s="81" customFormat="1" ht="24.75" hidden="1" customHeight="1" x14ac:dyDescent="0.25">
      <c r="A44" s="562"/>
      <c r="B44" s="566"/>
      <c r="C44" s="567"/>
      <c r="D44" s="567"/>
      <c r="E44" s="567"/>
      <c r="F44" s="567"/>
      <c r="G44" s="568"/>
      <c r="H44" s="109" t="s">
        <v>46</v>
      </c>
      <c r="I44" s="122"/>
      <c r="J44" s="191">
        <v>11</v>
      </c>
      <c r="K44" s="123"/>
      <c r="L44" s="123"/>
      <c r="M44" s="123"/>
      <c r="N44" s="123"/>
      <c r="O44" s="123"/>
      <c r="P44" s="123"/>
      <c r="Q44" s="123"/>
      <c r="R44" s="123"/>
      <c r="S44" s="123"/>
      <c r="T44" s="123"/>
      <c r="U44" s="123"/>
      <c r="V44" s="123"/>
      <c r="W44" s="124"/>
      <c r="X44" s="112" t="str">
        <f t="shared" si="2"/>
        <v/>
      </c>
      <c r="Y44" s="113" t="str">
        <f>IFERROR(IF(H44="P",IF(COUNT(I44:W44)&gt;1,VLOOKUP(X44,$A$15:$J$16,6,0),""),IF(COUNT(I44:W44)&gt;1,VLOOKUP(X44,$K$15:$T$16,5,0),"")),"")</f>
        <v/>
      </c>
      <c r="Z44" s="572"/>
      <c r="AA44" s="570"/>
    </row>
    <row r="45" spans="1:27" s="81" customFormat="1" ht="24.75" hidden="1" customHeight="1" x14ac:dyDescent="0.25">
      <c r="A45" s="561" t="e">
        <f>'[2]SEPG-F-007'!#REF!</f>
        <v>#REF!</v>
      </c>
      <c r="B45" s="563" t="e">
        <f>IF(COUNTA('[2]SEPG-F-007'!#REF!)&gt;0,'[2]SEPG-F-007'!#REF!,"")</f>
        <v>#REF!</v>
      </c>
      <c r="C45" s="564"/>
      <c r="D45" s="564"/>
      <c r="E45" s="564"/>
      <c r="F45" s="564"/>
      <c r="G45" s="565"/>
      <c r="H45" s="104" t="s">
        <v>45</v>
      </c>
      <c r="I45" s="127"/>
      <c r="J45" s="191">
        <v>11</v>
      </c>
      <c r="K45" s="125"/>
      <c r="L45" s="125"/>
      <c r="M45" s="125"/>
      <c r="N45" s="125"/>
      <c r="O45" s="125"/>
      <c r="P45" s="125"/>
      <c r="Q45" s="125"/>
      <c r="R45" s="125"/>
      <c r="S45" s="125"/>
      <c r="T45" s="125"/>
      <c r="U45" s="125"/>
      <c r="V45" s="125"/>
      <c r="W45" s="126"/>
      <c r="X45" s="107" t="str">
        <f t="shared" si="2"/>
        <v/>
      </c>
      <c r="Y45" s="108" t="str">
        <f>IFERROR(IF(H45="P",IF(COUNT(J45:W45)&gt;1,VLOOKUP(X45,$A$15:$J$16,6,0),""),IF(COUNT(J45:W45)&gt;1,VLOOKUP(X45,$K$15:$T$16,5,0),"")),"")</f>
        <v/>
      </c>
      <c r="Z45" s="571" t="str">
        <f>IFERROR(X45*X46,"")</f>
        <v/>
      </c>
      <c r="AA45" s="569" t="str">
        <f>IFERROR(VLOOKUP(Z45,[2]DB!$B$37:$D$61,2,FALSE),"")</f>
        <v/>
      </c>
    </row>
    <row r="46" spans="1:27" s="81" customFormat="1" ht="24.75" hidden="1" customHeight="1" x14ac:dyDescent="0.25">
      <c r="A46" s="683"/>
      <c r="B46" s="684"/>
      <c r="C46" s="685"/>
      <c r="D46" s="685"/>
      <c r="E46" s="685"/>
      <c r="F46" s="685"/>
      <c r="G46" s="686"/>
      <c r="H46" s="114" t="s">
        <v>46</v>
      </c>
      <c r="I46" s="128"/>
      <c r="J46" s="191">
        <v>11</v>
      </c>
      <c r="K46" s="129"/>
      <c r="L46" s="129"/>
      <c r="M46" s="129"/>
      <c r="N46" s="129"/>
      <c r="O46" s="129"/>
      <c r="P46" s="129"/>
      <c r="Q46" s="129"/>
      <c r="R46" s="129"/>
      <c r="S46" s="129"/>
      <c r="T46" s="129"/>
      <c r="U46" s="129"/>
      <c r="V46" s="129"/>
      <c r="W46" s="130"/>
      <c r="X46" s="112" t="str">
        <f t="shared" si="2"/>
        <v/>
      </c>
      <c r="Y46" s="113" t="str">
        <f>IFERROR(IF(H46="P",IF(COUNT(I46:W46)&gt;1,VLOOKUP(X46,$A$15:$J$16,6,0),""),IF(COUNT(I46:W46)&gt;1,VLOOKUP(X46,$K$15:$T$16,5,0),"")),"")</f>
        <v/>
      </c>
      <c r="Z46" s="572"/>
      <c r="AA46" s="570"/>
    </row>
    <row r="47" spans="1:27" s="81" customFormat="1" ht="24.75" hidden="1" customHeight="1" x14ac:dyDescent="0.25">
      <c r="A47" s="561" t="e">
        <f>'[2]SEPG-F-007'!#REF!</f>
        <v>#REF!</v>
      </c>
      <c r="B47" s="563" t="e">
        <f>IF(COUNTA('[2]SEPG-F-007'!#REF!)&gt;0,'[2]SEPG-F-007'!#REF!,"")</f>
        <v>#REF!</v>
      </c>
      <c r="C47" s="564"/>
      <c r="D47" s="564"/>
      <c r="E47" s="564"/>
      <c r="F47" s="564"/>
      <c r="G47" s="565"/>
      <c r="H47" s="104" t="s">
        <v>45</v>
      </c>
      <c r="I47" s="127"/>
      <c r="J47" s="191">
        <v>11</v>
      </c>
      <c r="K47" s="125"/>
      <c r="L47" s="125"/>
      <c r="M47" s="125"/>
      <c r="N47" s="125"/>
      <c r="O47" s="125"/>
      <c r="P47" s="125"/>
      <c r="Q47" s="125"/>
      <c r="R47" s="125"/>
      <c r="S47" s="125"/>
      <c r="T47" s="125"/>
      <c r="U47" s="125"/>
      <c r="V47" s="125"/>
      <c r="W47" s="126"/>
      <c r="X47" s="107" t="str">
        <f t="shared" si="2"/>
        <v/>
      </c>
      <c r="Y47" s="108" t="str">
        <f>IFERROR(IF(H47="P",IF(COUNT(J47:W47)&gt;1,VLOOKUP(X47,$A$15:$J$16,6,0),""),IF(COUNT(J47:W47)&gt;1,VLOOKUP(X47,$K$15:$T$16,5,0),"")),"")</f>
        <v/>
      </c>
      <c r="Z47" s="571" t="str">
        <f>IFERROR(X47*X48,"")</f>
        <v/>
      </c>
      <c r="AA47" s="569" t="str">
        <f>IFERROR(VLOOKUP(Z47,[2]DB!$B$37:$D$61,2,FALSE),"")</f>
        <v/>
      </c>
    </row>
    <row r="48" spans="1:27" s="81" customFormat="1" ht="24.75" hidden="1" customHeight="1" x14ac:dyDescent="0.25">
      <c r="A48" s="562"/>
      <c r="B48" s="566"/>
      <c r="C48" s="567"/>
      <c r="D48" s="567"/>
      <c r="E48" s="567"/>
      <c r="F48" s="567"/>
      <c r="G48" s="568"/>
      <c r="H48" s="109" t="s">
        <v>46</v>
      </c>
      <c r="I48" s="122"/>
      <c r="J48" s="191">
        <v>11</v>
      </c>
      <c r="K48" s="123"/>
      <c r="L48" s="123"/>
      <c r="M48" s="123"/>
      <c r="N48" s="123"/>
      <c r="O48" s="123"/>
      <c r="P48" s="123"/>
      <c r="Q48" s="123"/>
      <c r="R48" s="123"/>
      <c r="S48" s="123"/>
      <c r="T48" s="123"/>
      <c r="U48" s="123"/>
      <c r="V48" s="123"/>
      <c r="W48" s="124"/>
      <c r="X48" s="112" t="str">
        <f t="shared" si="2"/>
        <v/>
      </c>
      <c r="Y48" s="113" t="str">
        <f>IFERROR(IF(H48="P",IF(COUNT(I48:W48)&gt;1,VLOOKUP(X48,$A$15:$J$16,6,0),""),IF(COUNT(I48:W48)&gt;1,VLOOKUP(X48,$K$15:$T$16,5,0),"")),"")</f>
        <v/>
      </c>
      <c r="Z48" s="572"/>
      <c r="AA48" s="570"/>
    </row>
    <row r="49" spans="1:35" s="81" customFormat="1" ht="24.75" hidden="1" customHeight="1" x14ac:dyDescent="0.25">
      <c r="A49" s="561" t="e">
        <f>'[2]SEPG-F-007'!#REF!</f>
        <v>#REF!</v>
      </c>
      <c r="B49" s="563" t="e">
        <f>IF(COUNTA('[2]SEPG-F-007'!#REF!)&gt;0,'[2]SEPG-F-007'!#REF!,"")</f>
        <v>#REF!</v>
      </c>
      <c r="C49" s="564"/>
      <c r="D49" s="564"/>
      <c r="E49" s="564"/>
      <c r="F49" s="564"/>
      <c r="G49" s="565"/>
      <c r="H49" s="104" t="s">
        <v>45</v>
      </c>
      <c r="I49" s="127"/>
      <c r="J49" s="191">
        <v>11</v>
      </c>
      <c r="K49" s="125"/>
      <c r="L49" s="125"/>
      <c r="M49" s="125"/>
      <c r="N49" s="125"/>
      <c r="O49" s="125"/>
      <c r="P49" s="125"/>
      <c r="Q49" s="125"/>
      <c r="R49" s="125"/>
      <c r="S49" s="125"/>
      <c r="T49" s="125"/>
      <c r="U49" s="125"/>
      <c r="V49" s="125"/>
      <c r="W49" s="126"/>
      <c r="X49" s="107" t="str">
        <f t="shared" si="2"/>
        <v/>
      </c>
      <c r="Y49" s="108" t="str">
        <f>IFERROR(IF(H49="P",IF(COUNT(J49:W49)&gt;1,VLOOKUP(X49,$A$15:$J$16,6,0),""),IF(COUNT(J49:W49)&gt;1,VLOOKUP(X49,$K$15:$T$16,5,0),"")),"")</f>
        <v/>
      </c>
      <c r="Z49" s="571" t="str">
        <f>IFERROR(X49*X50,"")</f>
        <v/>
      </c>
      <c r="AA49" s="569" t="str">
        <f>IFERROR(VLOOKUP(Z49,[2]DB!$B$37:$D$61,2,FALSE),"")</f>
        <v/>
      </c>
    </row>
    <row r="50" spans="1:35" s="81" customFormat="1" ht="24.75" hidden="1" customHeight="1" x14ac:dyDescent="0.25">
      <c r="A50" s="562"/>
      <c r="B50" s="566"/>
      <c r="C50" s="567"/>
      <c r="D50" s="567"/>
      <c r="E50" s="567"/>
      <c r="F50" s="567"/>
      <c r="G50" s="568"/>
      <c r="H50" s="109" t="s">
        <v>46</v>
      </c>
      <c r="I50" s="122"/>
      <c r="J50" s="191">
        <v>11</v>
      </c>
      <c r="K50" s="123"/>
      <c r="L50" s="123"/>
      <c r="M50" s="123"/>
      <c r="N50" s="123"/>
      <c r="O50" s="123"/>
      <c r="P50" s="123"/>
      <c r="Q50" s="123"/>
      <c r="R50" s="123"/>
      <c r="S50" s="123"/>
      <c r="T50" s="123"/>
      <c r="U50" s="123"/>
      <c r="V50" s="123"/>
      <c r="W50" s="124"/>
      <c r="X50" s="112" t="str">
        <f t="shared" si="2"/>
        <v/>
      </c>
      <c r="Y50" s="113" t="str">
        <f>IFERROR(IF(H50="P",IF(COUNT(I50:W50)&gt;1,VLOOKUP(X50,$A$15:$J$16,6,0),""),IF(COUNT(I50:W50)&gt;1,VLOOKUP(X50,$K$15:$T$16,5,0),"")),"")</f>
        <v/>
      </c>
      <c r="Z50" s="572"/>
      <c r="AA50" s="570"/>
    </row>
    <row r="51" spans="1:35" s="81" customFormat="1" ht="24.75" hidden="1" customHeight="1" x14ac:dyDescent="0.25">
      <c r="A51" s="561" t="e">
        <f>'[2]SEPG-F-007'!#REF!</f>
        <v>#REF!</v>
      </c>
      <c r="B51" s="563" t="e">
        <f>IF(COUNTA('[2]SEPG-F-007'!#REF!)&gt;0,'[2]SEPG-F-007'!#REF!,"")</f>
        <v>#REF!</v>
      </c>
      <c r="C51" s="564"/>
      <c r="D51" s="564"/>
      <c r="E51" s="564"/>
      <c r="F51" s="564"/>
      <c r="G51" s="565"/>
      <c r="H51" s="104" t="s">
        <v>45</v>
      </c>
      <c r="I51" s="127"/>
      <c r="J51" s="191">
        <v>11</v>
      </c>
      <c r="K51" s="125"/>
      <c r="L51" s="125"/>
      <c r="M51" s="125"/>
      <c r="N51" s="125"/>
      <c r="O51" s="125"/>
      <c r="P51" s="125"/>
      <c r="Q51" s="125"/>
      <c r="R51" s="125"/>
      <c r="S51" s="125"/>
      <c r="T51" s="125"/>
      <c r="U51" s="125"/>
      <c r="V51" s="125"/>
      <c r="W51" s="126"/>
      <c r="X51" s="107" t="str">
        <f t="shared" si="2"/>
        <v/>
      </c>
      <c r="Y51" s="108" t="str">
        <f>IFERROR(IF(H51="P",IF(COUNT(J51:W51)&gt;1,VLOOKUP(X51,$A$15:$J$16,6,0),""),IF(COUNT(J51:W51)&gt;1,VLOOKUP(X51,$K$15:$T$16,5,0),"")),"")</f>
        <v/>
      </c>
      <c r="Z51" s="571" t="str">
        <f>IFERROR(X51*X52,"")</f>
        <v/>
      </c>
      <c r="AA51" s="569" t="str">
        <f>IFERROR(VLOOKUP(Z51,[2]DB!$B$37:$D$61,2,FALSE),"")</f>
        <v/>
      </c>
    </row>
    <row r="52" spans="1:35" s="81" customFormat="1" ht="24.75" hidden="1" customHeight="1" x14ac:dyDescent="0.25">
      <c r="A52" s="562"/>
      <c r="B52" s="566"/>
      <c r="C52" s="567"/>
      <c r="D52" s="567"/>
      <c r="E52" s="567"/>
      <c r="F52" s="567"/>
      <c r="G52" s="568"/>
      <c r="H52" s="109" t="s">
        <v>46</v>
      </c>
      <c r="I52" s="122"/>
      <c r="J52" s="191">
        <v>11</v>
      </c>
      <c r="K52" s="123"/>
      <c r="L52" s="123"/>
      <c r="M52" s="123"/>
      <c r="N52" s="123"/>
      <c r="O52" s="123"/>
      <c r="P52" s="123"/>
      <c r="Q52" s="123"/>
      <c r="R52" s="123"/>
      <c r="S52" s="123"/>
      <c r="T52" s="123"/>
      <c r="U52" s="123"/>
      <c r="V52" s="123"/>
      <c r="W52" s="124"/>
      <c r="X52" s="112" t="str">
        <f t="shared" si="2"/>
        <v/>
      </c>
      <c r="Y52" s="113" t="str">
        <f>IFERROR(IF(H52="P",IF(COUNT(I52:W52)&gt;1,VLOOKUP(X52,$A$15:$J$16,6,0),""),IF(COUNT(I52:W52)&gt;1,VLOOKUP(X52,$K$15:$T$16,5,0),"")),"")</f>
        <v/>
      </c>
      <c r="Z52" s="572"/>
      <c r="AA52" s="570"/>
    </row>
    <row r="53" spans="1:35" s="81" customFormat="1" ht="24.75" hidden="1" customHeight="1" x14ac:dyDescent="0.25">
      <c r="A53" s="561" t="e">
        <f>'[2]SEPG-F-007'!#REF!</f>
        <v>#REF!</v>
      </c>
      <c r="B53" s="563" t="e">
        <f>IF(COUNTA('[2]SEPG-F-007'!#REF!)&gt;0,'[2]SEPG-F-007'!#REF!,"")</f>
        <v>#REF!</v>
      </c>
      <c r="C53" s="564"/>
      <c r="D53" s="564"/>
      <c r="E53" s="564"/>
      <c r="F53" s="564"/>
      <c r="G53" s="565"/>
      <c r="H53" s="104" t="s">
        <v>45</v>
      </c>
      <c r="I53" s="127"/>
      <c r="J53" s="191">
        <v>11</v>
      </c>
      <c r="K53" s="125"/>
      <c r="L53" s="125"/>
      <c r="M53" s="125"/>
      <c r="N53" s="125"/>
      <c r="O53" s="125"/>
      <c r="P53" s="125"/>
      <c r="Q53" s="125"/>
      <c r="R53" s="125"/>
      <c r="S53" s="125"/>
      <c r="T53" s="125"/>
      <c r="U53" s="98"/>
      <c r="V53" s="98"/>
      <c r="W53" s="98"/>
      <c r="X53" s="98"/>
      <c r="Y53" s="98"/>
      <c r="Z53" s="98"/>
      <c r="AA53" s="98"/>
      <c r="AB53" s="98"/>
      <c r="AC53" s="98"/>
      <c r="AD53" s="98"/>
      <c r="AE53" s="98"/>
      <c r="AF53" s="98"/>
      <c r="AG53" s="98"/>
      <c r="AH53" s="98"/>
      <c r="AI53" s="98"/>
    </row>
    <row r="54" spans="1:35" s="81" customFormat="1" ht="24.75" hidden="1" customHeight="1" x14ac:dyDescent="0.25">
      <c r="A54" s="562"/>
      <c r="B54" s="566"/>
      <c r="C54" s="567"/>
      <c r="D54" s="567"/>
      <c r="E54" s="567"/>
      <c r="F54" s="567"/>
      <c r="G54" s="568"/>
      <c r="H54" s="109" t="s">
        <v>46</v>
      </c>
      <c r="I54" s="122"/>
      <c r="J54" s="191">
        <v>11</v>
      </c>
      <c r="K54" s="123"/>
      <c r="L54" s="123"/>
      <c r="M54" s="123"/>
      <c r="N54" s="123"/>
      <c r="O54" s="123"/>
      <c r="P54" s="123"/>
      <c r="Q54" s="123"/>
      <c r="R54" s="123"/>
      <c r="S54" s="123"/>
      <c r="T54" s="123"/>
      <c r="U54" s="98"/>
      <c r="V54" s="98"/>
      <c r="W54" s="98"/>
      <c r="X54" s="98"/>
      <c r="Y54" s="98"/>
      <c r="Z54" s="98"/>
      <c r="AA54" s="98"/>
      <c r="AB54" s="98"/>
      <c r="AC54" s="98"/>
      <c r="AD54" s="98"/>
      <c r="AE54" s="98"/>
      <c r="AF54" s="98"/>
      <c r="AG54" s="98"/>
      <c r="AH54" s="98"/>
      <c r="AI54" s="98"/>
    </row>
    <row r="55" spans="1:35" s="81" customFormat="1" ht="24.75" hidden="1" customHeight="1" x14ac:dyDescent="0.25">
      <c r="A55" s="561" t="e">
        <f>'[2]SEPG-F-007'!#REF!</f>
        <v>#REF!</v>
      </c>
      <c r="B55" s="563" t="e">
        <f>IF(COUNTA('[2]SEPG-F-007'!#REF!)&gt;0,'[2]SEPG-F-007'!#REF!,"")</f>
        <v>#REF!</v>
      </c>
      <c r="C55" s="564"/>
      <c r="D55" s="564"/>
      <c r="E55" s="564"/>
      <c r="F55" s="564"/>
      <c r="G55" s="565"/>
      <c r="H55" s="104" t="s">
        <v>45</v>
      </c>
      <c r="I55" s="127"/>
      <c r="J55" s="191">
        <v>11</v>
      </c>
      <c r="K55" s="125"/>
      <c r="L55" s="125"/>
      <c r="M55" s="125"/>
      <c r="N55" s="125"/>
      <c r="O55" s="125"/>
      <c r="P55" s="125"/>
      <c r="Q55" s="125"/>
      <c r="R55" s="125"/>
      <c r="S55" s="125"/>
      <c r="T55" s="125"/>
      <c r="U55" s="98"/>
      <c r="V55" s="98"/>
      <c r="W55" s="98"/>
      <c r="X55" s="98"/>
      <c r="Y55" s="98"/>
      <c r="Z55" s="98"/>
      <c r="AA55" s="98"/>
      <c r="AB55" s="98"/>
      <c r="AC55" s="98"/>
      <c r="AD55" s="98"/>
      <c r="AE55" s="98"/>
      <c r="AF55" s="98"/>
      <c r="AG55" s="98"/>
      <c r="AH55" s="98"/>
      <c r="AI55" s="98"/>
    </row>
    <row r="56" spans="1:35" s="81" customFormat="1" ht="24.75" hidden="1" customHeight="1" x14ac:dyDescent="0.25">
      <c r="A56" s="562"/>
      <c r="B56" s="566"/>
      <c r="C56" s="567"/>
      <c r="D56" s="567"/>
      <c r="E56" s="567"/>
      <c r="F56" s="567"/>
      <c r="G56" s="568"/>
      <c r="H56" s="109" t="s">
        <v>46</v>
      </c>
      <c r="I56" s="122"/>
      <c r="J56" s="191">
        <v>11</v>
      </c>
      <c r="K56" s="123"/>
      <c r="L56" s="123"/>
      <c r="M56" s="123"/>
      <c r="N56" s="123"/>
      <c r="O56" s="123"/>
      <c r="P56" s="123"/>
      <c r="Q56" s="123"/>
      <c r="R56" s="123"/>
      <c r="S56" s="123"/>
      <c r="T56" s="123"/>
      <c r="U56" s="98"/>
      <c r="V56" s="98"/>
      <c r="W56" s="98"/>
      <c r="X56" s="98"/>
      <c r="Y56" s="98"/>
      <c r="Z56" s="98"/>
      <c r="AA56" s="98"/>
      <c r="AB56" s="98"/>
      <c r="AC56" s="98"/>
      <c r="AD56" s="98"/>
      <c r="AE56" s="98"/>
      <c r="AF56" s="98"/>
      <c r="AG56" s="98"/>
      <c r="AH56" s="98"/>
      <c r="AI56" s="98"/>
    </row>
    <row r="57" spans="1:35" s="81" customFormat="1" ht="24.75" hidden="1" customHeight="1" x14ac:dyDescent="0.25">
      <c r="A57" s="561" t="e">
        <f>'[2]SEPG-F-007'!#REF!</f>
        <v>#REF!</v>
      </c>
      <c r="B57" s="563" t="e">
        <f>IF(COUNTA('[2]SEPG-F-007'!#REF!)&gt;0,'[2]SEPG-F-007'!#REF!,"")</f>
        <v>#REF!</v>
      </c>
      <c r="C57" s="564"/>
      <c r="D57" s="564"/>
      <c r="E57" s="564"/>
      <c r="F57" s="564"/>
      <c r="G57" s="565"/>
      <c r="H57" s="104" t="s">
        <v>45</v>
      </c>
      <c r="I57" s="127"/>
      <c r="J57" s="191">
        <v>11</v>
      </c>
      <c r="K57" s="125"/>
      <c r="L57" s="125"/>
      <c r="M57" s="125"/>
      <c r="N57" s="125"/>
      <c r="O57" s="125"/>
      <c r="P57" s="125"/>
      <c r="Q57" s="125"/>
      <c r="R57" s="125"/>
      <c r="S57" s="125"/>
      <c r="T57" s="125"/>
      <c r="U57" s="98"/>
      <c r="V57" s="98"/>
      <c r="W57" s="98"/>
      <c r="X57" s="98"/>
      <c r="Y57" s="98"/>
      <c r="Z57" s="98"/>
      <c r="AA57" s="98"/>
      <c r="AB57" s="98"/>
      <c r="AC57" s="98"/>
      <c r="AD57" s="98"/>
      <c r="AE57" s="98"/>
      <c r="AF57" s="98"/>
      <c r="AG57" s="98"/>
      <c r="AH57" s="98"/>
      <c r="AI57" s="98"/>
    </row>
    <row r="58" spans="1:35" s="81" customFormat="1" ht="24.75" hidden="1" customHeight="1" x14ac:dyDescent="0.25">
      <c r="A58" s="562"/>
      <c r="B58" s="566"/>
      <c r="C58" s="567"/>
      <c r="D58" s="567"/>
      <c r="E58" s="567"/>
      <c r="F58" s="567"/>
      <c r="G58" s="568"/>
      <c r="H58" s="109" t="s">
        <v>46</v>
      </c>
      <c r="I58" s="122"/>
      <c r="J58" s="191">
        <v>11</v>
      </c>
      <c r="K58" s="123"/>
      <c r="L58" s="123"/>
      <c r="M58" s="123"/>
      <c r="N58" s="123"/>
      <c r="O58" s="123"/>
      <c r="P58" s="123"/>
      <c r="Q58" s="123"/>
      <c r="R58" s="123"/>
      <c r="S58" s="123"/>
      <c r="T58" s="123"/>
      <c r="U58" s="98"/>
      <c r="V58" s="98"/>
      <c r="W58" s="98"/>
      <c r="X58" s="98"/>
      <c r="Y58" s="98"/>
      <c r="Z58" s="98"/>
      <c r="AA58" s="98"/>
      <c r="AB58" s="98"/>
      <c r="AC58" s="98"/>
      <c r="AD58" s="98"/>
      <c r="AE58" s="98"/>
      <c r="AF58" s="98"/>
      <c r="AG58" s="98"/>
      <c r="AH58" s="98"/>
      <c r="AI58" s="98"/>
    </row>
    <row r="59" spans="1:35" s="81" customFormat="1" ht="24.75" hidden="1" customHeight="1" x14ac:dyDescent="0.25">
      <c r="A59" s="561" t="e">
        <f>'[2]SEPG-F-007'!#REF!</f>
        <v>#REF!</v>
      </c>
      <c r="B59" s="563" t="e">
        <f>IF(COUNTA('[2]SEPG-F-007'!#REF!)&gt;0,'[2]SEPG-F-007'!#REF!,"")</f>
        <v>#REF!</v>
      </c>
      <c r="C59" s="564"/>
      <c r="D59" s="564"/>
      <c r="E59" s="564"/>
      <c r="F59" s="564"/>
      <c r="G59" s="565"/>
      <c r="H59" s="104" t="s">
        <v>45</v>
      </c>
      <c r="I59" s="127"/>
      <c r="J59" s="191">
        <v>11</v>
      </c>
      <c r="K59" s="125"/>
      <c r="L59" s="125"/>
      <c r="M59" s="125"/>
      <c r="N59" s="125"/>
      <c r="O59" s="125"/>
      <c r="P59" s="125"/>
      <c r="Q59" s="125"/>
      <c r="R59" s="125"/>
      <c r="S59" s="125"/>
      <c r="T59" s="125"/>
      <c r="U59" s="98"/>
      <c r="V59" s="98"/>
      <c r="W59" s="98"/>
      <c r="X59" s="98"/>
      <c r="Y59" s="98"/>
      <c r="Z59" s="98"/>
      <c r="AA59" s="98"/>
      <c r="AB59" s="98"/>
      <c r="AC59" s="98"/>
      <c r="AD59" s="98"/>
      <c r="AE59" s="98"/>
      <c r="AF59" s="98"/>
      <c r="AG59" s="98"/>
      <c r="AH59" s="98"/>
      <c r="AI59" s="98"/>
    </row>
    <row r="60" spans="1:35" s="81" customFormat="1" ht="24.75" hidden="1" customHeight="1" x14ac:dyDescent="0.25">
      <c r="A60" s="562"/>
      <c r="B60" s="566"/>
      <c r="C60" s="567"/>
      <c r="D60" s="567"/>
      <c r="E60" s="567"/>
      <c r="F60" s="567"/>
      <c r="G60" s="568"/>
      <c r="H60" s="109" t="s">
        <v>46</v>
      </c>
      <c r="I60" s="122"/>
      <c r="J60" s="191">
        <v>11</v>
      </c>
      <c r="K60" s="123"/>
      <c r="L60" s="123"/>
      <c r="M60" s="123"/>
      <c r="N60" s="123"/>
      <c r="O60" s="123"/>
      <c r="P60" s="123"/>
      <c r="Q60" s="123"/>
      <c r="R60" s="123"/>
      <c r="S60" s="123"/>
      <c r="T60" s="123"/>
      <c r="U60" s="98"/>
      <c r="V60" s="98"/>
      <c r="W60" s="98"/>
      <c r="X60" s="98"/>
      <c r="Y60" s="98"/>
      <c r="Z60" s="98"/>
      <c r="AA60" s="98"/>
      <c r="AB60" s="98"/>
      <c r="AC60" s="98"/>
      <c r="AD60" s="98"/>
      <c r="AE60" s="98"/>
      <c r="AF60" s="98"/>
      <c r="AG60" s="98"/>
      <c r="AH60" s="98"/>
      <c r="AI60" s="98"/>
    </row>
    <row r="61" spans="1:35" s="81" customFormat="1" ht="24.75" hidden="1" customHeight="1" x14ac:dyDescent="0.25">
      <c r="A61" s="667" t="e">
        <f>'[2]SEPG-F-007'!#REF!</f>
        <v>#REF!</v>
      </c>
      <c r="B61" s="663" t="e">
        <f>IF(COUNTA('[2]SEPG-F-007'!#REF!)&gt;0,'[2]SEPG-F-007'!#REF!,"")</f>
        <v>#REF!</v>
      </c>
      <c r="C61" s="584"/>
      <c r="D61" s="584"/>
      <c r="E61" s="584"/>
      <c r="F61" s="584"/>
      <c r="G61" s="664"/>
      <c r="H61" s="131" t="s">
        <v>45</v>
      </c>
      <c r="I61" s="119"/>
      <c r="J61" s="191">
        <v>11</v>
      </c>
      <c r="K61" s="120"/>
      <c r="L61" s="120"/>
      <c r="M61" s="120"/>
      <c r="N61" s="120"/>
      <c r="O61" s="120"/>
      <c r="P61" s="120"/>
      <c r="Q61" s="120"/>
      <c r="R61" s="120"/>
      <c r="S61" s="120"/>
      <c r="T61" s="120"/>
      <c r="U61" s="98"/>
      <c r="V61" s="98"/>
      <c r="W61" s="98"/>
      <c r="X61" s="98"/>
      <c r="Y61" s="98"/>
      <c r="Z61" s="98"/>
      <c r="AA61" s="98"/>
      <c r="AB61" s="98"/>
      <c r="AC61" s="98"/>
      <c r="AD61" s="98"/>
      <c r="AE61" s="98"/>
      <c r="AF61" s="98"/>
      <c r="AG61" s="98"/>
      <c r="AH61" s="98"/>
      <c r="AI61" s="98"/>
    </row>
    <row r="62" spans="1:35" s="81" customFormat="1" ht="24.75" hidden="1" customHeight="1" x14ac:dyDescent="0.25">
      <c r="A62" s="562"/>
      <c r="B62" s="566"/>
      <c r="C62" s="567"/>
      <c r="D62" s="567"/>
      <c r="E62" s="567"/>
      <c r="F62" s="567"/>
      <c r="G62" s="568"/>
      <c r="H62" s="109" t="s">
        <v>46</v>
      </c>
      <c r="I62" s="122"/>
      <c r="J62" s="191">
        <v>11</v>
      </c>
      <c r="K62" s="123"/>
      <c r="L62" s="123"/>
      <c r="M62" s="123"/>
      <c r="N62" s="123"/>
      <c r="O62" s="123"/>
      <c r="P62" s="123"/>
      <c r="Q62" s="123"/>
      <c r="R62" s="123"/>
      <c r="S62" s="123"/>
      <c r="T62" s="123"/>
      <c r="U62" s="98"/>
      <c r="V62" s="98"/>
      <c r="W62" s="98"/>
      <c r="X62" s="98"/>
      <c r="Y62" s="98"/>
      <c r="Z62" s="98"/>
      <c r="AA62" s="98"/>
      <c r="AB62" s="98"/>
      <c r="AC62" s="98"/>
      <c r="AD62" s="98"/>
      <c r="AE62" s="98"/>
      <c r="AF62" s="98"/>
      <c r="AG62" s="98"/>
      <c r="AH62" s="98"/>
      <c r="AI62" s="98"/>
    </row>
    <row r="63" spans="1:35" ht="29.25" customHeight="1" x14ac:dyDescent="0.2"/>
    <row r="64" spans="1:35" ht="13.5" thickBot="1" x14ac:dyDescent="0.25"/>
    <row r="65" spans="1:35" ht="15" x14ac:dyDescent="0.2">
      <c r="A65" s="680" t="s">
        <v>297</v>
      </c>
      <c r="B65" s="681"/>
      <c r="C65" s="681"/>
      <c r="D65" s="681"/>
      <c r="E65" s="681"/>
      <c r="F65" s="681"/>
      <c r="G65" s="681"/>
      <c r="H65" s="681"/>
      <c r="I65" s="681"/>
      <c r="J65" s="681"/>
      <c r="K65" s="681"/>
      <c r="L65" s="681"/>
      <c r="M65" s="681"/>
      <c r="N65" s="681"/>
      <c r="O65" s="681" t="s">
        <v>6</v>
      </c>
      <c r="P65" s="681"/>
      <c r="Q65" s="681"/>
      <c r="R65" s="681"/>
      <c r="S65" s="681"/>
      <c r="T65" s="681"/>
      <c r="U65" s="681"/>
      <c r="V65" s="681"/>
      <c r="W65" s="681"/>
      <c r="X65" s="681"/>
      <c r="Y65" s="681" t="s">
        <v>298</v>
      </c>
      <c r="Z65" s="681"/>
      <c r="AA65" s="681"/>
      <c r="AB65" s="681"/>
      <c r="AC65" s="681"/>
      <c r="AD65" s="681"/>
      <c r="AE65" s="681"/>
      <c r="AF65" s="681"/>
      <c r="AG65" s="681"/>
      <c r="AH65" s="681"/>
      <c r="AI65" s="682"/>
    </row>
    <row r="66" spans="1:35" x14ac:dyDescent="0.2">
      <c r="A66" s="690" t="s">
        <v>42</v>
      </c>
      <c r="B66" s="661"/>
      <c r="C66" s="661"/>
      <c r="D66" s="661"/>
      <c r="E66" s="661"/>
      <c r="F66" s="661"/>
      <c r="G66" s="661"/>
      <c r="H66" s="661" t="s">
        <v>141</v>
      </c>
      <c r="I66" s="661"/>
      <c r="J66" s="661"/>
      <c r="K66" s="661"/>
      <c r="L66" s="661"/>
      <c r="M66" s="661"/>
      <c r="N66" s="333" t="s">
        <v>280</v>
      </c>
      <c r="O66" s="661" t="s">
        <v>42</v>
      </c>
      <c r="P66" s="661"/>
      <c r="Q66" s="661"/>
      <c r="R66" s="661"/>
      <c r="S66" s="661"/>
      <c r="T66" s="661"/>
      <c r="U66" s="661" t="s">
        <v>141</v>
      </c>
      <c r="V66" s="661"/>
      <c r="W66" s="661" t="s">
        <v>280</v>
      </c>
      <c r="X66" s="661"/>
      <c r="Y66" s="661" t="s">
        <v>42</v>
      </c>
      <c r="Z66" s="661"/>
      <c r="AA66" s="661"/>
      <c r="AB66" s="661" t="s">
        <v>141</v>
      </c>
      <c r="AC66" s="661"/>
      <c r="AD66" s="661"/>
      <c r="AE66" s="661"/>
      <c r="AF66" s="661" t="s">
        <v>280</v>
      </c>
      <c r="AG66" s="661"/>
      <c r="AH66" s="661"/>
      <c r="AI66" s="662"/>
    </row>
    <row r="67" spans="1:35" ht="40.5" customHeight="1" x14ac:dyDescent="0.2">
      <c r="A67" s="573" t="s">
        <v>369</v>
      </c>
      <c r="B67" s="573"/>
      <c r="C67" s="573"/>
      <c r="D67" s="573"/>
      <c r="E67" s="573"/>
      <c r="F67" s="573"/>
      <c r="G67" s="573"/>
      <c r="H67" s="573" t="s">
        <v>371</v>
      </c>
      <c r="I67" s="573"/>
      <c r="J67" s="573"/>
      <c r="K67" s="573"/>
      <c r="L67" s="573"/>
      <c r="M67" s="573"/>
      <c r="N67" s="334">
        <v>43706</v>
      </c>
      <c r="O67" s="573" t="s">
        <v>373</v>
      </c>
      <c r="P67" s="573"/>
      <c r="Q67" s="573"/>
      <c r="R67" s="573"/>
      <c r="S67" s="573"/>
      <c r="T67" s="573"/>
      <c r="U67" s="692" t="s">
        <v>374</v>
      </c>
      <c r="V67" s="692"/>
      <c r="W67" s="693">
        <v>43706</v>
      </c>
      <c r="X67" s="573"/>
      <c r="Y67" s="573" t="s">
        <v>373</v>
      </c>
      <c r="Z67" s="573"/>
      <c r="AA67" s="573"/>
      <c r="AB67" s="692" t="s">
        <v>374</v>
      </c>
      <c r="AC67" s="692"/>
      <c r="AD67" s="692"/>
      <c r="AE67" s="692"/>
      <c r="AF67" s="693">
        <v>43706</v>
      </c>
      <c r="AG67" s="573"/>
      <c r="AH67" s="573"/>
      <c r="AI67" s="573"/>
    </row>
    <row r="68" spans="1:35" x14ac:dyDescent="0.2">
      <c r="A68" s="573" t="s">
        <v>370</v>
      </c>
      <c r="B68" s="573"/>
      <c r="C68" s="573"/>
      <c r="D68" s="573"/>
      <c r="E68" s="573"/>
      <c r="F68" s="573"/>
      <c r="G68" s="573"/>
      <c r="H68" s="573" t="s">
        <v>427</v>
      </c>
      <c r="I68" s="573"/>
      <c r="J68" s="573"/>
      <c r="K68" s="573"/>
      <c r="L68" s="573"/>
      <c r="M68" s="573"/>
      <c r="N68" s="334">
        <v>43706</v>
      </c>
      <c r="O68" s="691"/>
      <c r="P68" s="691"/>
      <c r="Q68" s="691"/>
      <c r="R68" s="691"/>
      <c r="S68" s="691"/>
      <c r="T68" s="691"/>
      <c r="U68" s="691"/>
      <c r="V68" s="691"/>
      <c r="W68" s="691"/>
      <c r="X68" s="691"/>
      <c r="Y68" s="691"/>
      <c r="Z68" s="691"/>
      <c r="AA68" s="691"/>
      <c r="AB68" s="691"/>
      <c r="AC68" s="691"/>
      <c r="AD68" s="691"/>
      <c r="AE68" s="691"/>
      <c r="AF68" s="691"/>
      <c r="AG68" s="691"/>
      <c r="AH68" s="691"/>
      <c r="AI68" s="691"/>
    </row>
    <row r="69" spans="1:35" x14ac:dyDescent="0.2">
      <c r="A69" s="573" t="s">
        <v>372</v>
      </c>
      <c r="B69" s="573"/>
      <c r="C69" s="573"/>
      <c r="D69" s="573"/>
      <c r="E69" s="573"/>
      <c r="F69" s="573"/>
      <c r="G69" s="573"/>
      <c r="H69" s="573" t="s">
        <v>428</v>
      </c>
      <c r="I69" s="573"/>
      <c r="J69" s="573"/>
      <c r="K69" s="573"/>
      <c r="L69" s="573"/>
      <c r="M69" s="573"/>
      <c r="N69" s="334">
        <v>43706</v>
      </c>
      <c r="O69" s="691"/>
      <c r="P69" s="691"/>
      <c r="Q69" s="691"/>
      <c r="R69" s="691"/>
      <c r="S69" s="691"/>
      <c r="T69" s="691"/>
      <c r="U69" s="691"/>
      <c r="V69" s="691"/>
      <c r="W69" s="691"/>
      <c r="X69" s="691"/>
      <c r="Y69" s="691"/>
      <c r="Z69" s="691"/>
      <c r="AA69" s="691"/>
      <c r="AB69" s="691"/>
      <c r="AC69" s="691"/>
      <c r="AD69" s="691"/>
      <c r="AE69" s="691"/>
      <c r="AF69" s="691"/>
      <c r="AG69" s="691"/>
      <c r="AH69" s="691"/>
      <c r="AI69" s="691"/>
    </row>
  </sheetData>
  <mergeCells count="203">
    <mergeCell ref="O69:T69"/>
    <mergeCell ref="U69:V69"/>
    <mergeCell ref="W69:X69"/>
    <mergeCell ref="Y69:AA69"/>
    <mergeCell ref="AB69:AE69"/>
    <mergeCell ref="AF69:AI69"/>
    <mergeCell ref="AB68:AE68"/>
    <mergeCell ref="AF68:AI68"/>
    <mergeCell ref="Y67:AA67"/>
    <mergeCell ref="AB67:AE67"/>
    <mergeCell ref="AF67:AI67"/>
    <mergeCell ref="A66:G66"/>
    <mergeCell ref="H66:M66"/>
    <mergeCell ref="AA45:AA46"/>
    <mergeCell ref="A68:G68"/>
    <mergeCell ref="H68:M68"/>
    <mergeCell ref="O68:T68"/>
    <mergeCell ref="U68:V68"/>
    <mergeCell ref="W68:X68"/>
    <mergeCell ref="Y68:AA68"/>
    <mergeCell ref="A67:G67"/>
    <mergeCell ref="H67:M67"/>
    <mergeCell ref="O67:T67"/>
    <mergeCell ref="U67:V67"/>
    <mergeCell ref="W67:X67"/>
    <mergeCell ref="U66:V66"/>
    <mergeCell ref="W66:X66"/>
    <mergeCell ref="Y66:AA66"/>
    <mergeCell ref="B61:G62"/>
    <mergeCell ref="Z49:Z50"/>
    <mergeCell ref="AA49:AA50"/>
    <mergeCell ref="A51:A52"/>
    <mergeCell ref="B51:G52"/>
    <mergeCell ref="AA51:AA52"/>
    <mergeCell ref="A53:A54"/>
    <mergeCell ref="AB66:AE66"/>
    <mergeCell ref="O66:T66"/>
    <mergeCell ref="A65:N65"/>
    <mergeCell ref="O65:X65"/>
    <mergeCell ref="Y65:AI65"/>
    <mergeCell ref="A16:E16"/>
    <mergeCell ref="F16:J16"/>
    <mergeCell ref="K16:N16"/>
    <mergeCell ref="A45:A46"/>
    <mergeCell ref="B45:G46"/>
    <mergeCell ref="Z45:Z46"/>
    <mergeCell ref="A31:A32"/>
    <mergeCell ref="Z31:Z32"/>
    <mergeCell ref="AA31:AA32"/>
    <mergeCell ref="R21:R22"/>
    <mergeCell ref="A23:A24"/>
    <mergeCell ref="B23:G24"/>
    <mergeCell ref="O23:O24"/>
    <mergeCell ref="P23:P24"/>
    <mergeCell ref="Z33:Z34"/>
    <mergeCell ref="AA33:AA34"/>
    <mergeCell ref="B27:G28"/>
    <mergeCell ref="A29:A30"/>
    <mergeCell ref="V21:AA25"/>
    <mergeCell ref="A35:A36"/>
    <mergeCell ref="B35:G36"/>
    <mergeCell ref="Z35:Z36"/>
    <mergeCell ref="AA35:AA36"/>
    <mergeCell ref="P29:P30"/>
    <mergeCell ref="V26:AA30"/>
    <mergeCell ref="A14:E14"/>
    <mergeCell ref="F14:J14"/>
    <mergeCell ref="K14:N14"/>
    <mergeCell ref="A15:E15"/>
    <mergeCell ref="F15:J15"/>
    <mergeCell ref="K15:N15"/>
    <mergeCell ref="O15:T15"/>
    <mergeCell ref="O14:T14"/>
    <mergeCell ref="U18:U20"/>
    <mergeCell ref="V18:AA20"/>
    <mergeCell ref="O21:O22"/>
    <mergeCell ref="P21:P22"/>
    <mergeCell ref="V14:X14"/>
    <mergeCell ref="Y14:AA14"/>
    <mergeCell ref="AD12:AI12"/>
    <mergeCell ref="A11:E11"/>
    <mergeCell ref="F11:J11"/>
    <mergeCell ref="K11:N11"/>
    <mergeCell ref="O11:T11"/>
    <mergeCell ref="V11:X11"/>
    <mergeCell ref="Y11:AA11"/>
    <mergeCell ref="AF66:AI66"/>
    <mergeCell ref="B31:G32"/>
    <mergeCell ref="P25:P26"/>
    <mergeCell ref="A33:A34"/>
    <mergeCell ref="B33:G34"/>
    <mergeCell ref="A27:A28"/>
    <mergeCell ref="A25:A26"/>
    <mergeCell ref="B25:G26"/>
    <mergeCell ref="O25:O26"/>
    <mergeCell ref="B29:G30"/>
    <mergeCell ref="O29:O30"/>
    <mergeCell ref="A55:A56"/>
    <mergeCell ref="B55:G56"/>
    <mergeCell ref="Z47:Z48"/>
    <mergeCell ref="AA47:AA48"/>
    <mergeCell ref="A61:A62"/>
    <mergeCell ref="A43:A44"/>
    <mergeCell ref="E1:AB1"/>
    <mergeCell ref="AC1:AF1"/>
    <mergeCell ref="AG1:AI1"/>
    <mergeCell ref="E2:H2"/>
    <mergeCell ref="I2:AB2"/>
    <mergeCell ref="AC2:AF2"/>
    <mergeCell ref="AG2:AI2"/>
    <mergeCell ref="A6:E6"/>
    <mergeCell ref="R7:T7"/>
    <mergeCell ref="Y7:AA7"/>
    <mergeCell ref="A1:D3"/>
    <mergeCell ref="AG3:AI3"/>
    <mergeCell ref="A5:AI5"/>
    <mergeCell ref="F6:AI6"/>
    <mergeCell ref="E3:H3"/>
    <mergeCell ref="I3:AB3"/>
    <mergeCell ref="A21:A22"/>
    <mergeCell ref="B21:G22"/>
    <mergeCell ref="AC3:AF3"/>
    <mergeCell ref="A18:A20"/>
    <mergeCell ref="B18:G20"/>
    <mergeCell ref="H18:H20"/>
    <mergeCell ref="M18:M20"/>
    <mergeCell ref="N18:N20"/>
    <mergeCell ref="AB18:AB20"/>
    <mergeCell ref="AC18:AG19"/>
    <mergeCell ref="I18:L19"/>
    <mergeCell ref="O16:T16"/>
    <mergeCell ref="AB13:AC13"/>
    <mergeCell ref="AD13:AI13"/>
    <mergeCell ref="AI18:AI20"/>
    <mergeCell ref="A8:T8"/>
    <mergeCell ref="V8:AI8"/>
    <mergeCell ref="AB11:AC11"/>
    <mergeCell ref="A9:T9"/>
    <mergeCell ref="V9:AI9"/>
    <mergeCell ref="A10:J10"/>
    <mergeCell ref="A13:E13"/>
    <mergeCell ref="A69:G69"/>
    <mergeCell ref="H69:M69"/>
    <mergeCell ref="AI26:AI30"/>
    <mergeCell ref="U26:U30"/>
    <mergeCell ref="A41:A42"/>
    <mergeCell ref="B41:G42"/>
    <mergeCell ref="Z37:Z38"/>
    <mergeCell ref="K10:T10"/>
    <mergeCell ref="V10:AA10"/>
    <mergeCell ref="AB10:AI10"/>
    <mergeCell ref="AH18:AH20"/>
    <mergeCell ref="F13:J13"/>
    <mergeCell ref="K13:N13"/>
    <mergeCell ref="O13:T13"/>
    <mergeCell ref="V13:X13"/>
    <mergeCell ref="Y13:AA13"/>
    <mergeCell ref="AD11:AI11"/>
    <mergeCell ref="A12:E12"/>
    <mergeCell ref="F12:J12"/>
    <mergeCell ref="K12:N12"/>
    <mergeCell ref="O12:T12"/>
    <mergeCell ref="V12:X12"/>
    <mergeCell ref="Y12:AA12"/>
    <mergeCell ref="AB12:AC12"/>
    <mergeCell ref="A59:A60"/>
    <mergeCell ref="A49:A50"/>
    <mergeCell ref="A39:A40"/>
    <mergeCell ref="B39:G40"/>
    <mergeCell ref="A37:A38"/>
    <mergeCell ref="B37:G38"/>
    <mergeCell ref="AA37:AA38"/>
    <mergeCell ref="Z39:Z40"/>
    <mergeCell ref="AA39:AA40"/>
    <mergeCell ref="B59:G60"/>
    <mergeCell ref="Z51:Z52"/>
    <mergeCell ref="A47:A48"/>
    <mergeCell ref="B47:G48"/>
    <mergeCell ref="B49:G50"/>
    <mergeCell ref="B53:G54"/>
    <mergeCell ref="A57:A58"/>
    <mergeCell ref="B57:G58"/>
    <mergeCell ref="Z41:Z42"/>
    <mergeCell ref="AA41:AA42"/>
    <mergeCell ref="B43:G44"/>
    <mergeCell ref="Z43:Z44"/>
    <mergeCell ref="AA43:AA44"/>
    <mergeCell ref="AB14:AC14"/>
    <mergeCell ref="AD14:AI14"/>
    <mergeCell ref="V15:X15"/>
    <mergeCell ref="Y15:AA15"/>
    <mergeCell ref="AB15:AC15"/>
    <mergeCell ref="AD15:AI15"/>
    <mergeCell ref="O27:O28"/>
    <mergeCell ref="P27:P28"/>
    <mergeCell ref="V16:X16"/>
    <mergeCell ref="Y16:AA16"/>
    <mergeCell ref="AB16:AC16"/>
    <mergeCell ref="AD16:AI16"/>
    <mergeCell ref="AI21:AI25"/>
    <mergeCell ref="O18:O20"/>
    <mergeCell ref="P18:P20"/>
    <mergeCell ref="U21:U25"/>
  </mergeCells>
  <conditionalFormatting sqref="R21:S22">
    <cfRule type="containsText" dxfId="112" priority="137" stopIfTrue="1" operator="containsText" text="riesgo extrema">
      <formula>NOT(ISERROR(SEARCH("riesgo extrema",R21)))</formula>
    </cfRule>
    <cfRule type="containsText" dxfId="111" priority="138" stopIfTrue="1" operator="containsText" text="riesgo extrema">
      <formula>NOT(ISERROR(SEARCH("riesgo extrema",R21)))</formula>
    </cfRule>
    <cfRule type="containsText" dxfId="110" priority="139" stopIfTrue="1" operator="containsText" text="riesgo moderada">
      <formula>NOT(ISERROR(SEARCH("riesgo moderada",R21)))</formula>
    </cfRule>
    <cfRule type="containsText" dxfId="109" priority="140" stopIfTrue="1" operator="containsText" text="Riesgo alta">
      <formula>NOT(ISERROR(SEARCH("Riesgo alta",R21)))</formula>
    </cfRule>
    <cfRule type="containsText" dxfId="108" priority="141" stopIfTrue="1" operator="containsText" text="Riesgo baja">
      <formula>NOT(ISERROR(SEARCH("Riesgo baja",R21)))</formula>
    </cfRule>
  </conditionalFormatting>
  <conditionalFormatting sqref="P21 P23 P25 AA31 AA33 AA35 AA37 AA39 AA41 AA43 AA45 AA47 AA49 AA51">
    <cfRule type="containsText" dxfId="107" priority="131" stopIfTrue="1" operator="containsText" text="Riesgo Alto">
      <formula>NOT(ISERROR(SEARCH("Riesgo Alto",P21)))</formula>
    </cfRule>
    <cfRule type="containsText" dxfId="106" priority="132" stopIfTrue="1" operator="containsText" text="Riesgo Moderado">
      <formula>NOT(ISERROR(SEARCH("Riesgo Moderado",P21)))</formula>
    </cfRule>
    <cfRule type="containsText" dxfId="105" priority="133" stopIfTrue="1" operator="containsText" text="Riesgo Bajo">
      <formula>NOT(ISERROR(SEARCH("Riesgo Bajo",P21)))</formula>
    </cfRule>
    <cfRule type="containsText" dxfId="104" priority="134" stopIfTrue="1" operator="containsText" text="Riesgo Alto">
      <formula>NOT(ISERROR(SEARCH("Riesgo Alto",P21)))</formula>
    </cfRule>
    <cfRule type="containsText" dxfId="103" priority="135" stopIfTrue="1" operator="containsText" text="Riesgo Extremo">
      <formula>NOT(ISERROR(SEARCH("Riesgo Extremo",P21)))</formula>
    </cfRule>
  </conditionalFormatting>
  <conditionalFormatting sqref="P21 P23 P25 AA31 AA33 AA35 AA37 AA39 AA41 AA43 AA45 AA47 AA49 AA51">
    <cfRule type="containsText" dxfId="102" priority="130" stopIfTrue="1" operator="containsText" text="Riesgo Extremo">
      <formula>NOT(ISERROR(SEARCH("Riesgo Extremo",P21)))</formula>
    </cfRule>
  </conditionalFormatting>
  <conditionalFormatting sqref="P27">
    <cfRule type="containsText" dxfId="101" priority="89" stopIfTrue="1" operator="containsText" text="Riesgo Alto">
      <formula>NOT(ISERROR(SEARCH("Riesgo Alto",P27)))</formula>
    </cfRule>
    <cfRule type="containsText" dxfId="100" priority="90" stopIfTrue="1" operator="containsText" text="Riesgo Moderado">
      <formula>NOT(ISERROR(SEARCH("Riesgo Moderado",P27)))</formula>
    </cfRule>
    <cfRule type="containsText" dxfId="99" priority="91" stopIfTrue="1" operator="containsText" text="Riesgo Bajo">
      <formula>NOT(ISERROR(SEARCH("Riesgo Bajo",P27)))</formula>
    </cfRule>
    <cfRule type="containsText" dxfId="98" priority="92" stopIfTrue="1" operator="containsText" text="Riesgo Alto">
      <formula>NOT(ISERROR(SEARCH("Riesgo Alto",P27)))</formula>
    </cfRule>
    <cfRule type="containsText" dxfId="97" priority="93" stopIfTrue="1" operator="containsText" text="Riesgo Extremo">
      <formula>NOT(ISERROR(SEARCH("Riesgo Extremo",P27)))</formula>
    </cfRule>
  </conditionalFormatting>
  <conditionalFormatting sqref="P27">
    <cfRule type="containsText" dxfId="96" priority="88" stopIfTrue="1" operator="containsText" text="Riesgo Extremo">
      <formula>NOT(ISERROR(SEARCH("Riesgo Extremo",P27)))</formula>
    </cfRule>
  </conditionalFormatting>
  <conditionalFormatting sqref="P29">
    <cfRule type="containsText" dxfId="95" priority="83" stopIfTrue="1" operator="containsText" text="Riesgo Alto">
      <formula>NOT(ISERROR(SEARCH("Riesgo Alto",P29)))</formula>
    </cfRule>
    <cfRule type="containsText" dxfId="94" priority="84" stopIfTrue="1" operator="containsText" text="Riesgo Moderado">
      <formula>NOT(ISERROR(SEARCH("Riesgo Moderado",P29)))</formula>
    </cfRule>
    <cfRule type="containsText" dxfId="93" priority="85" stopIfTrue="1" operator="containsText" text="Riesgo Bajo">
      <formula>NOT(ISERROR(SEARCH("Riesgo Bajo",P29)))</formula>
    </cfRule>
    <cfRule type="containsText" dxfId="92" priority="86" stopIfTrue="1" operator="containsText" text="Riesgo Alto">
      <formula>NOT(ISERROR(SEARCH("Riesgo Alto",P29)))</formula>
    </cfRule>
    <cfRule type="containsText" dxfId="91" priority="87" stopIfTrue="1" operator="containsText" text="Riesgo Extremo">
      <formula>NOT(ISERROR(SEARCH("Riesgo Extremo",P29)))</formula>
    </cfRule>
  </conditionalFormatting>
  <conditionalFormatting sqref="P29">
    <cfRule type="containsText" dxfId="90" priority="82" stopIfTrue="1" operator="containsText" text="Riesgo Extremo">
      <formula>NOT(ISERROR(SEARCH("Riesgo Extremo",P29)))</formula>
    </cfRule>
  </conditionalFormatting>
  <conditionalFormatting sqref="AI20">
    <cfRule type="cellIs" dxfId="89" priority="25" operator="equal">
      <formula>"viable"</formula>
    </cfRule>
    <cfRule type="cellIs" dxfId="88" priority="26" operator="equal">
      <formula>"factible"</formula>
    </cfRule>
    <cfRule type="cellIs" dxfId="87" priority="27" operator="equal">
      <formula>"inviable"</formula>
    </cfRule>
  </conditionalFormatting>
  <conditionalFormatting sqref="AI21:AI25">
    <cfRule type="cellIs" dxfId="86" priority="22" operator="equal">
      <formula>"viable"</formula>
    </cfRule>
    <cfRule type="cellIs" dxfId="85" priority="23" operator="equal">
      <formula>"factible"</formula>
    </cfRule>
    <cfRule type="cellIs" dxfId="84" priority="24" operator="equal">
      <formula>"inviable"</formula>
    </cfRule>
  </conditionalFormatting>
  <conditionalFormatting sqref="AI26:AI30">
    <cfRule type="cellIs" dxfId="83" priority="19" operator="equal">
      <formula>"viable"</formula>
    </cfRule>
    <cfRule type="cellIs" dxfId="82" priority="20" operator="equal">
      <formula>"factible"</formula>
    </cfRule>
    <cfRule type="cellIs" dxfId="81" priority="21" operator="equal">
      <formula>"inviable"</formula>
    </cfRule>
  </conditionalFormatting>
  <conditionalFormatting sqref="O20">
    <cfRule type="containsText" dxfId="80" priority="14" stopIfTrue="1" operator="containsText" text="Riesgo Alto">
      <formula>NOT(ISERROR(SEARCH("Riesgo Alto",O20)))</formula>
    </cfRule>
    <cfRule type="containsText" dxfId="79" priority="15" stopIfTrue="1" operator="containsText" text="Riesgo Moderado">
      <formula>NOT(ISERROR(SEARCH("Riesgo Moderado",O20)))</formula>
    </cfRule>
    <cfRule type="containsText" dxfId="78" priority="16" stopIfTrue="1" operator="containsText" text="Riesgo Bajo">
      <formula>NOT(ISERROR(SEARCH("Riesgo Bajo",O20)))</formula>
    </cfRule>
    <cfRule type="containsText" dxfId="77" priority="17" stopIfTrue="1" operator="containsText" text="Riesgo Alto">
      <formula>NOT(ISERROR(SEARCH("Riesgo Alto",O20)))</formula>
    </cfRule>
    <cfRule type="containsText" dxfId="76" priority="18" stopIfTrue="1" operator="containsText" text="Riesgo Extremo">
      <formula>NOT(ISERROR(SEARCH("Riesgo Extremo",O20)))</formula>
    </cfRule>
  </conditionalFormatting>
  <conditionalFormatting sqref="O20">
    <cfRule type="containsText" dxfId="75" priority="13" stopIfTrue="1" operator="containsText" text="Riesgo Extremo">
      <formula>NOT(ISERROR(SEARCH("Riesgo Extremo",O20)))</formula>
    </cfRule>
  </conditionalFormatting>
  <dataValidations disablePrompts="1" count="4">
    <dataValidation type="list" allowBlank="1" showInputMessage="1" showErrorMessage="1" sqref="K54:T54 K52:W52 K62:T62 K40:W40 K50:W50 K60:T60 K38:W38 K36:W36 K34:W34 K44:W44 K32:W32 K42:W42 K48:W48 K58:T58 K46:W46 I46 I58 I48 I42 I32 I44 I34 I36 I38 I60 I50 I40 I62 I52 I54 I56 K56:T56" xr:uid="{00000000-0002-0000-0300-000000000000}">
      <formula1>$K$15:$K$16</formula1>
    </dataValidation>
    <dataValidation type="list" allowBlank="1" showInputMessage="1" showErrorMessage="1" sqref="K39:W39 K49:W49 K37:W37 K35:W35 K33:W33 K31:W31 K41:W41 K43:W43 K53:T53 K51:W51 K61:T61 K47:W47 K57:T57 K45:W45 K55:T55 I55 I45 I57 I47 I61 I51 I53 I43 I41 I31 I33 I35 I37 I49 I39 I59 K59:T59" xr:uid="{00000000-0002-0000-0300-000001000000}">
      <formula1>$A$15:$A$16</formula1>
    </dataValidation>
    <dataValidation type="list" allowBlank="1" showInputMessage="1" showErrorMessage="1" sqref="AC20:AG20" xr:uid="{00000000-0002-0000-0300-000004000000}">
      <formula1>$A$13:$A$17</formula1>
    </dataValidation>
    <dataValidation type="list" allowBlank="1" showInputMessage="1" showErrorMessage="1" sqref="AC21:AG30" xr:uid="{00000000-0002-0000-0300-000005000000}">
      <formula1>$B$15:$B$19</formula1>
    </dataValidation>
  </dataValidations>
  <pageMargins left="0.75" right="0.75" top="1" bottom="1" header="0.3" footer="0.3"/>
  <pageSetup scale="10" orientation="landscape" horizontalDpi="4294967293"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0"/>
    <pageSetUpPr fitToPage="1"/>
  </sheetPr>
  <dimension ref="B2:U28"/>
  <sheetViews>
    <sheetView topLeftCell="A4" workbookViewId="0">
      <selection activeCell="H14" sqref="H14"/>
    </sheetView>
  </sheetViews>
  <sheetFormatPr baseColWidth="10" defaultRowHeight="12.75" x14ac:dyDescent="0.2"/>
  <cols>
    <col min="1" max="1" width="7" customWidth="1"/>
    <col min="2" max="3" width="9.7109375" customWidth="1"/>
    <col min="4" max="4" width="27.140625" customWidth="1"/>
    <col min="5" max="5" width="13.85546875" customWidth="1"/>
    <col min="6" max="6" width="26.140625" customWidth="1"/>
    <col min="7" max="7" width="16.28515625" customWidth="1"/>
    <col min="8" max="8" width="21.140625" bestFit="1" customWidth="1"/>
    <col min="9" max="9" width="21.7109375" customWidth="1"/>
    <col min="10" max="10" width="22.85546875" customWidth="1"/>
    <col min="11" max="12" width="19.7109375" customWidth="1"/>
    <col min="13" max="13" width="24" customWidth="1"/>
    <col min="14" max="14" width="51.140625" customWidth="1"/>
    <col min="15" max="16" width="22" customWidth="1"/>
    <col min="17" max="20" width="26.140625" customWidth="1"/>
    <col min="21" max="21" width="22" customWidth="1"/>
  </cols>
  <sheetData>
    <row r="2" spans="2:21" ht="22.5" customHeight="1" x14ac:dyDescent="0.2">
      <c r="B2" s="710"/>
      <c r="C2" s="710"/>
      <c r="D2" s="710"/>
      <c r="E2" s="710"/>
      <c r="F2" s="710"/>
      <c r="G2" s="695" t="s">
        <v>0</v>
      </c>
      <c r="H2" s="696"/>
      <c r="I2" s="696"/>
      <c r="J2" s="696"/>
      <c r="K2" s="696"/>
      <c r="L2" s="696"/>
      <c r="M2" s="696"/>
      <c r="N2" s="696"/>
      <c r="O2" s="696"/>
      <c r="P2" s="697"/>
      <c r="Q2" s="728" t="s">
        <v>152</v>
      </c>
      <c r="R2" s="728"/>
      <c r="S2" s="728"/>
      <c r="T2" s="728"/>
      <c r="U2" s="728"/>
    </row>
    <row r="3" spans="2:21" ht="22.5" customHeight="1" x14ac:dyDescent="0.2">
      <c r="B3" s="710"/>
      <c r="C3" s="710"/>
      <c r="D3" s="710"/>
      <c r="E3" s="710"/>
      <c r="F3" s="710"/>
      <c r="G3" s="695" t="s">
        <v>1</v>
      </c>
      <c r="H3" s="696"/>
      <c r="I3" s="696"/>
      <c r="J3" s="696"/>
      <c r="K3" s="696"/>
      <c r="L3" s="696"/>
      <c r="M3" s="696"/>
      <c r="N3" s="696"/>
      <c r="O3" s="696"/>
      <c r="P3" s="697"/>
      <c r="Q3" s="694" t="s">
        <v>153</v>
      </c>
      <c r="R3" s="694"/>
      <c r="S3" s="694"/>
      <c r="T3" s="694"/>
      <c r="U3" s="694"/>
    </row>
    <row r="4" spans="2:21" ht="22.5" customHeight="1" x14ac:dyDescent="0.2">
      <c r="B4" s="710"/>
      <c r="C4" s="710"/>
      <c r="D4" s="710"/>
      <c r="E4" s="710"/>
      <c r="F4" s="710"/>
      <c r="G4" s="695" t="s">
        <v>2</v>
      </c>
      <c r="H4" s="696"/>
      <c r="I4" s="696"/>
      <c r="J4" s="696"/>
      <c r="K4" s="696"/>
      <c r="L4" s="696"/>
      <c r="M4" s="696"/>
      <c r="N4" s="696"/>
      <c r="O4" s="696"/>
      <c r="P4" s="697"/>
      <c r="Q4" s="707" t="s">
        <v>154</v>
      </c>
      <c r="R4" s="707"/>
      <c r="S4" s="707"/>
      <c r="T4" s="707"/>
      <c r="U4" s="707"/>
    </row>
    <row r="5" spans="2:21" ht="22.5" customHeight="1" x14ac:dyDescent="0.2">
      <c r="B5" s="710"/>
      <c r="C5" s="710"/>
      <c r="D5" s="710"/>
      <c r="E5" s="710"/>
      <c r="F5" s="710"/>
      <c r="G5" s="695" t="s">
        <v>155</v>
      </c>
      <c r="H5" s="696"/>
      <c r="I5" s="696"/>
      <c r="J5" s="696"/>
      <c r="K5" s="696"/>
      <c r="L5" s="696"/>
      <c r="M5" s="696"/>
      <c r="N5" s="696"/>
      <c r="O5" s="696"/>
      <c r="P5" s="697"/>
      <c r="Q5" s="708" t="s">
        <v>20</v>
      </c>
      <c r="R5" s="708"/>
      <c r="S5" s="708"/>
      <c r="T5" s="708"/>
      <c r="U5" s="708"/>
    </row>
    <row r="7" spans="2:21" ht="16.5" customHeight="1" x14ac:dyDescent="0.2">
      <c r="B7" s="44"/>
      <c r="C7" s="44"/>
      <c r="D7" s="44"/>
      <c r="E7" s="44"/>
      <c r="F7" s="45"/>
      <c r="G7" s="45"/>
      <c r="H7" s="21"/>
      <c r="I7" s="21"/>
      <c r="J7" s="21"/>
      <c r="K7" s="21"/>
      <c r="L7" s="21"/>
      <c r="M7" s="21"/>
      <c r="N7" s="21"/>
    </row>
    <row r="8" spans="2:21" ht="25.5" customHeight="1" x14ac:dyDescent="0.2">
      <c r="B8" s="91" t="s">
        <v>156</v>
      </c>
      <c r="C8" s="92"/>
      <c r="D8" s="92"/>
      <c r="E8" s="52"/>
      <c r="F8" s="52"/>
      <c r="G8" s="52"/>
      <c r="H8" s="52"/>
      <c r="I8" s="52"/>
      <c r="J8" s="52"/>
      <c r="K8" s="52"/>
      <c r="L8" s="53"/>
      <c r="M8" s="725" t="s">
        <v>133</v>
      </c>
      <c r="N8" s="726"/>
      <c r="O8" s="726"/>
      <c r="P8" s="726"/>
      <c r="Q8" s="726"/>
      <c r="R8" s="726"/>
      <c r="S8" s="726"/>
      <c r="T8" s="726"/>
    </row>
    <row r="9" spans="2:21" s="2" customFormat="1" ht="24.75" customHeight="1" x14ac:dyDescent="0.25">
      <c r="B9" s="54"/>
      <c r="C9" s="55"/>
      <c r="D9" s="55"/>
      <c r="E9" s="55"/>
      <c r="F9" s="55"/>
      <c r="G9" s="55"/>
      <c r="H9" s="55"/>
      <c r="I9" s="55"/>
      <c r="J9" s="55"/>
      <c r="K9" s="55"/>
      <c r="L9" s="56"/>
      <c r="M9" s="727" t="s">
        <v>157</v>
      </c>
      <c r="N9" s="711" t="s">
        <v>135</v>
      </c>
      <c r="O9" s="711"/>
      <c r="P9" s="711"/>
      <c r="Q9" s="711" t="s">
        <v>136</v>
      </c>
      <c r="R9" s="711"/>
      <c r="S9" s="712" t="s">
        <v>137</v>
      </c>
      <c r="T9" s="712" t="s">
        <v>158</v>
      </c>
    </row>
    <row r="10" spans="2:21" s="4" customFormat="1" ht="39.75" customHeight="1" x14ac:dyDescent="0.2">
      <c r="B10" s="3" t="s">
        <v>9</v>
      </c>
      <c r="C10" s="3" t="s">
        <v>159</v>
      </c>
      <c r="D10" s="3" t="s">
        <v>138</v>
      </c>
      <c r="E10" s="10" t="s">
        <v>10</v>
      </c>
      <c r="F10" s="7" t="s">
        <v>48</v>
      </c>
      <c r="G10" s="7" t="s">
        <v>47</v>
      </c>
      <c r="H10" s="7" t="s">
        <v>160</v>
      </c>
      <c r="I10" s="7" t="s">
        <v>161</v>
      </c>
      <c r="J10" s="7" t="s">
        <v>162</v>
      </c>
      <c r="K10" s="7" t="s">
        <v>13</v>
      </c>
      <c r="L10" s="7" t="s">
        <v>140</v>
      </c>
      <c r="M10" s="713"/>
      <c r="N10" s="84" t="s">
        <v>42</v>
      </c>
      <c r="O10" s="84" t="s">
        <v>141</v>
      </c>
      <c r="P10" s="84" t="s">
        <v>142</v>
      </c>
      <c r="Q10" s="84" t="s">
        <v>143</v>
      </c>
      <c r="R10" s="84" t="s">
        <v>144</v>
      </c>
      <c r="S10" s="713"/>
      <c r="T10" s="713"/>
    </row>
    <row r="11" spans="2:21" ht="24" customHeight="1" x14ac:dyDescent="0.2">
      <c r="B11" s="719" t="e">
        <f>#REF!</f>
        <v>#REF!</v>
      </c>
      <c r="C11" s="719"/>
      <c r="D11" s="733" t="e">
        <f>#REF!</f>
        <v>#REF!</v>
      </c>
      <c r="E11" s="722" t="e">
        <f>#REF!</f>
        <v>#REF!</v>
      </c>
      <c r="F11" s="82" t="e">
        <f>#REF!</f>
        <v>#REF!</v>
      </c>
      <c r="G11" s="82" t="e">
        <f>#REF!</f>
        <v>#REF!</v>
      </c>
      <c r="H11" s="83" t="e">
        <f>#REF!</f>
        <v>#REF!</v>
      </c>
      <c r="I11" s="93" t="e">
        <f>#REF!</f>
        <v>#REF!</v>
      </c>
      <c r="J11" s="83" t="e">
        <f>#REF!</f>
        <v>#REF!</v>
      </c>
      <c r="K11" s="729" t="e">
        <f>#REF!</f>
        <v>#REF!</v>
      </c>
      <c r="L11" s="730" t="s">
        <v>145</v>
      </c>
      <c r="M11" s="714" t="e">
        <f>#REF!</f>
        <v>#REF!</v>
      </c>
      <c r="N11" s="714" t="e">
        <f>#REF!</f>
        <v>#REF!</v>
      </c>
      <c r="O11" s="714" t="e">
        <f>#REF!</f>
        <v>#REF!</v>
      </c>
      <c r="P11" s="714" t="e">
        <f>#REF!</f>
        <v>#REF!</v>
      </c>
      <c r="Q11" s="714" t="e">
        <f>#REF!</f>
        <v>#REF!</v>
      </c>
      <c r="R11" s="714" t="e">
        <f>#REF!</f>
        <v>#REF!</v>
      </c>
      <c r="S11" s="714" t="e">
        <f>#REF!</f>
        <v>#REF!</v>
      </c>
      <c r="T11" s="714"/>
    </row>
    <row r="12" spans="2:21" ht="24" customHeight="1" x14ac:dyDescent="0.2">
      <c r="B12" s="720"/>
      <c r="C12" s="720"/>
      <c r="D12" s="734"/>
      <c r="E12" s="723"/>
      <c r="F12" s="717" t="e">
        <f>#REF!</f>
        <v>#REF!</v>
      </c>
      <c r="G12" s="717" t="e">
        <f>#REF!</f>
        <v>#REF!</v>
      </c>
      <c r="H12" s="717" t="e">
        <f>#REF!</f>
        <v>#REF!</v>
      </c>
      <c r="I12" s="94" t="e">
        <f>#REF!</f>
        <v>#REF!</v>
      </c>
      <c r="J12" s="717" t="e">
        <f>#REF!</f>
        <v>#REF!</v>
      </c>
      <c r="K12" s="717"/>
      <c r="L12" s="731"/>
      <c r="M12" s="715"/>
      <c r="N12" s="715"/>
      <c r="O12" s="715"/>
      <c r="P12" s="715"/>
      <c r="Q12" s="715"/>
      <c r="R12" s="715"/>
      <c r="S12" s="715"/>
      <c r="T12" s="715"/>
    </row>
    <row r="13" spans="2:21" ht="24" customHeight="1" x14ac:dyDescent="0.2">
      <c r="B13" s="721"/>
      <c r="C13" s="720"/>
      <c r="D13" s="734"/>
      <c r="E13" s="724"/>
      <c r="F13" s="718"/>
      <c r="G13" s="718"/>
      <c r="H13" s="718"/>
      <c r="I13" s="95" t="e">
        <f>#REF!</f>
        <v>#REF!</v>
      </c>
      <c r="J13" s="718"/>
      <c r="K13" s="718"/>
      <c r="L13" s="732"/>
      <c r="M13" s="716"/>
      <c r="N13" s="716"/>
      <c r="O13" s="716"/>
      <c r="P13" s="716"/>
      <c r="Q13" s="716"/>
      <c r="R13" s="716"/>
      <c r="S13" s="716"/>
      <c r="T13" s="716"/>
    </row>
    <row r="14" spans="2:21" ht="24" customHeight="1" x14ac:dyDescent="0.2">
      <c r="B14" s="719" t="e">
        <f>#REF!</f>
        <v>#REF!</v>
      </c>
      <c r="C14" s="720"/>
      <c r="D14" s="734"/>
      <c r="E14" s="722" t="e">
        <f>#REF!</f>
        <v>#REF!</v>
      </c>
      <c r="F14" s="82" t="e">
        <f>#REF!</f>
        <v>#REF!</v>
      </c>
      <c r="G14" s="82" t="e">
        <f>#REF!</f>
        <v>#REF!</v>
      </c>
      <c r="H14" s="83" t="e">
        <f>#REF!</f>
        <v>#REF!</v>
      </c>
      <c r="I14" s="93" t="e">
        <f>#REF!</f>
        <v>#REF!</v>
      </c>
      <c r="J14" s="83" t="e">
        <f>#REF!</f>
        <v>#REF!</v>
      </c>
      <c r="K14" s="729" t="e">
        <f>#REF!</f>
        <v>#REF!</v>
      </c>
      <c r="L14" s="730" t="s">
        <v>145</v>
      </c>
      <c r="M14" s="714" t="e">
        <f>#REF!</f>
        <v>#REF!</v>
      </c>
      <c r="N14" s="714" t="e">
        <f>#REF!</f>
        <v>#REF!</v>
      </c>
      <c r="O14" s="714" t="e">
        <f>#REF!</f>
        <v>#REF!</v>
      </c>
      <c r="P14" s="714" t="e">
        <f>#REF!</f>
        <v>#REF!</v>
      </c>
      <c r="Q14" s="714" t="e">
        <f>#REF!</f>
        <v>#REF!</v>
      </c>
      <c r="R14" s="714" t="e">
        <f>#REF!</f>
        <v>#REF!</v>
      </c>
      <c r="S14" s="714" t="e">
        <f>#REF!</f>
        <v>#REF!</v>
      </c>
      <c r="T14" s="714"/>
    </row>
    <row r="15" spans="2:21" ht="24" customHeight="1" x14ac:dyDescent="0.2">
      <c r="B15" s="720"/>
      <c r="C15" s="720"/>
      <c r="D15" s="734"/>
      <c r="E15" s="723"/>
      <c r="F15" s="717" t="e">
        <f>#REF!</f>
        <v>#REF!</v>
      </c>
      <c r="G15" s="717" t="e">
        <f>#REF!</f>
        <v>#REF!</v>
      </c>
      <c r="H15" s="717" t="e">
        <f>#REF!</f>
        <v>#REF!</v>
      </c>
      <c r="I15" s="94" t="e">
        <f>#REF!</f>
        <v>#REF!</v>
      </c>
      <c r="J15" s="717" t="e">
        <f>#REF!</f>
        <v>#REF!</v>
      </c>
      <c r="K15" s="717"/>
      <c r="L15" s="731"/>
      <c r="M15" s="715"/>
      <c r="N15" s="715"/>
      <c r="O15" s="715"/>
      <c r="P15" s="715"/>
      <c r="Q15" s="715"/>
      <c r="R15" s="715"/>
      <c r="S15" s="715"/>
      <c r="T15" s="715"/>
    </row>
    <row r="16" spans="2:21" ht="24" customHeight="1" x14ac:dyDescent="0.2">
      <c r="B16" s="721"/>
      <c r="C16" s="720"/>
      <c r="D16" s="734"/>
      <c r="E16" s="724"/>
      <c r="F16" s="718"/>
      <c r="G16" s="718"/>
      <c r="H16" s="718"/>
      <c r="I16" s="95" t="e">
        <f>#REF!</f>
        <v>#REF!</v>
      </c>
      <c r="J16" s="718"/>
      <c r="K16" s="718"/>
      <c r="L16" s="732"/>
      <c r="M16" s="716"/>
      <c r="N16" s="716"/>
      <c r="O16" s="716"/>
      <c r="P16" s="716"/>
      <c r="Q16" s="716"/>
      <c r="R16" s="716"/>
      <c r="S16" s="716"/>
      <c r="T16" s="716"/>
    </row>
    <row r="17" spans="2:21" ht="24" customHeight="1" x14ac:dyDescent="0.2">
      <c r="B17" s="719" t="e">
        <f>#REF!</f>
        <v>#REF!</v>
      </c>
      <c r="C17" s="720"/>
      <c r="D17" s="734"/>
      <c r="E17" s="722" t="e">
        <f>#REF!</f>
        <v>#REF!</v>
      </c>
      <c r="F17" s="82" t="e">
        <f>#REF!</f>
        <v>#REF!</v>
      </c>
      <c r="G17" s="82" t="e">
        <f>#REF!</f>
        <v>#REF!</v>
      </c>
      <c r="H17" s="83" t="e">
        <f>#REF!</f>
        <v>#REF!</v>
      </c>
      <c r="I17" s="93" t="e">
        <f>#REF!</f>
        <v>#REF!</v>
      </c>
      <c r="J17" s="83" t="e">
        <f>#REF!</f>
        <v>#REF!</v>
      </c>
      <c r="K17" s="729" t="e">
        <f>#REF!</f>
        <v>#REF!</v>
      </c>
      <c r="L17" s="730" t="s">
        <v>163</v>
      </c>
      <c r="M17" s="714" t="e">
        <f>#REF!</f>
        <v>#REF!</v>
      </c>
      <c r="N17" s="714" t="e">
        <f>#REF!</f>
        <v>#REF!</v>
      </c>
      <c r="O17" s="714" t="e">
        <f>#REF!</f>
        <v>#REF!</v>
      </c>
      <c r="P17" s="714" t="e">
        <f>#REF!</f>
        <v>#REF!</v>
      </c>
      <c r="Q17" s="714" t="e">
        <f>#REF!</f>
        <v>#REF!</v>
      </c>
      <c r="R17" s="714" t="e">
        <f>#REF!</f>
        <v>#REF!</v>
      </c>
      <c r="S17" s="714" t="e">
        <f>#REF!</f>
        <v>#REF!</v>
      </c>
      <c r="T17" s="714"/>
    </row>
    <row r="18" spans="2:21" ht="24" customHeight="1" x14ac:dyDescent="0.2">
      <c r="B18" s="720"/>
      <c r="C18" s="720"/>
      <c r="D18" s="734"/>
      <c r="E18" s="723"/>
      <c r="F18" s="717" t="e">
        <f>#REF!</f>
        <v>#REF!</v>
      </c>
      <c r="G18" s="717" t="e">
        <f>#REF!</f>
        <v>#REF!</v>
      </c>
      <c r="H18" s="717" t="e">
        <f>#REF!</f>
        <v>#REF!</v>
      </c>
      <c r="I18" s="94" t="e">
        <f>#REF!</f>
        <v>#REF!</v>
      </c>
      <c r="J18" s="709" t="e">
        <f>#REF!</f>
        <v>#REF!</v>
      </c>
      <c r="K18" s="717"/>
      <c r="L18" s="731"/>
      <c r="M18" s="715"/>
      <c r="N18" s="715"/>
      <c r="O18" s="715"/>
      <c r="P18" s="715"/>
      <c r="Q18" s="715"/>
      <c r="R18" s="715"/>
      <c r="S18" s="715"/>
      <c r="T18" s="715"/>
    </row>
    <row r="19" spans="2:21" ht="24" customHeight="1" x14ac:dyDescent="0.2">
      <c r="B19" s="721"/>
      <c r="C19" s="720"/>
      <c r="D19" s="734"/>
      <c r="E19" s="724"/>
      <c r="F19" s="718"/>
      <c r="G19" s="718"/>
      <c r="H19" s="718"/>
      <c r="I19" s="95" t="e">
        <f>#REF!</f>
        <v>#REF!</v>
      </c>
      <c r="J19" s="709"/>
      <c r="K19" s="718"/>
      <c r="L19" s="732"/>
      <c r="M19" s="716"/>
      <c r="N19" s="716"/>
      <c r="O19" s="716"/>
      <c r="P19" s="716"/>
      <c r="Q19" s="716"/>
      <c r="R19" s="716"/>
      <c r="S19" s="716"/>
      <c r="T19" s="716"/>
    </row>
    <row r="20" spans="2:21" ht="24" customHeight="1" x14ac:dyDescent="0.2">
      <c r="B20" s="719" t="e">
        <f>#REF!</f>
        <v>#REF!</v>
      </c>
      <c r="C20" s="720"/>
      <c r="D20" s="734"/>
      <c r="E20" s="722" t="e">
        <f>#REF!</f>
        <v>#REF!</v>
      </c>
      <c r="F20" s="82" t="e">
        <f>#REF!</f>
        <v>#REF!</v>
      </c>
      <c r="G20" s="82" t="e">
        <f>#REF!</f>
        <v>#REF!</v>
      </c>
      <c r="H20" s="83" t="e">
        <f>#REF!</f>
        <v>#REF!</v>
      </c>
      <c r="I20" s="93" t="e">
        <f>#REF!</f>
        <v>#REF!</v>
      </c>
      <c r="J20" s="83" t="e">
        <f>#REF!</f>
        <v>#REF!</v>
      </c>
      <c r="K20" s="729" t="e">
        <f>#REF!</f>
        <v>#REF!</v>
      </c>
      <c r="L20" s="730" t="s">
        <v>164</v>
      </c>
      <c r="M20" s="714" t="e">
        <f>#REF!</f>
        <v>#REF!</v>
      </c>
      <c r="N20" s="714" t="e">
        <f>#REF!</f>
        <v>#REF!</v>
      </c>
      <c r="O20" s="714" t="e">
        <f>#REF!</f>
        <v>#REF!</v>
      </c>
      <c r="P20" s="714" t="e">
        <f>#REF!</f>
        <v>#REF!</v>
      </c>
      <c r="Q20" s="714" t="e">
        <f>#REF!</f>
        <v>#REF!</v>
      </c>
      <c r="R20" s="714" t="e">
        <f>#REF!</f>
        <v>#REF!</v>
      </c>
      <c r="S20" s="714" t="e">
        <f>#REF!</f>
        <v>#REF!</v>
      </c>
      <c r="T20" s="714"/>
    </row>
    <row r="21" spans="2:21" ht="24" customHeight="1" x14ac:dyDescent="0.2">
      <c r="B21" s="720"/>
      <c r="C21" s="720"/>
      <c r="D21" s="734"/>
      <c r="E21" s="723"/>
      <c r="F21" s="717" t="e">
        <f>#REF!</f>
        <v>#REF!</v>
      </c>
      <c r="G21" s="717" t="e">
        <f>#REF!</f>
        <v>#REF!</v>
      </c>
      <c r="H21" s="717" t="e">
        <f>#REF!</f>
        <v>#REF!</v>
      </c>
      <c r="I21" s="94" t="e">
        <f>#REF!</f>
        <v>#REF!</v>
      </c>
      <c r="J21" s="717" t="e">
        <f>#REF!</f>
        <v>#REF!</v>
      </c>
      <c r="K21" s="717"/>
      <c r="L21" s="731"/>
      <c r="M21" s="715"/>
      <c r="N21" s="715"/>
      <c r="O21" s="715"/>
      <c r="P21" s="715"/>
      <c r="Q21" s="715"/>
      <c r="R21" s="715"/>
      <c r="S21" s="715"/>
      <c r="T21" s="715"/>
    </row>
    <row r="22" spans="2:21" ht="24" customHeight="1" x14ac:dyDescent="0.2">
      <c r="B22" s="721"/>
      <c r="C22" s="720"/>
      <c r="D22" s="734"/>
      <c r="E22" s="724"/>
      <c r="F22" s="718"/>
      <c r="G22" s="718"/>
      <c r="H22" s="718"/>
      <c r="I22" s="95" t="e">
        <f>#REF!</f>
        <v>#REF!</v>
      </c>
      <c r="J22" s="718"/>
      <c r="K22" s="718"/>
      <c r="L22" s="732"/>
      <c r="M22" s="716"/>
      <c r="N22" s="716"/>
      <c r="O22" s="716"/>
      <c r="P22" s="716"/>
      <c r="Q22" s="716"/>
      <c r="R22" s="716"/>
      <c r="S22" s="716"/>
      <c r="T22" s="716"/>
    </row>
    <row r="23" spans="2:21" ht="24" customHeight="1" x14ac:dyDescent="0.2">
      <c r="B23" s="719" t="e">
        <f>#REF!</f>
        <v>#REF!</v>
      </c>
      <c r="C23" s="720"/>
      <c r="D23" s="734"/>
      <c r="E23" s="722" t="e">
        <f>#REF!</f>
        <v>#REF!</v>
      </c>
      <c r="F23" s="82" t="e">
        <f>#REF!</f>
        <v>#REF!</v>
      </c>
      <c r="G23" s="82" t="e">
        <f>#REF!</f>
        <v>#REF!</v>
      </c>
      <c r="H23" s="83" t="e">
        <f>#REF!</f>
        <v>#REF!</v>
      </c>
      <c r="I23" s="93" t="e">
        <f>#REF!</f>
        <v>#REF!</v>
      </c>
      <c r="J23" s="83" t="e">
        <f>#REF!</f>
        <v>#REF!</v>
      </c>
      <c r="K23" s="729" t="e">
        <f>#REF!</f>
        <v>#REF!</v>
      </c>
      <c r="L23" s="730" t="s">
        <v>146</v>
      </c>
      <c r="M23" s="714" t="e">
        <f>#REF!</f>
        <v>#REF!</v>
      </c>
      <c r="N23" s="714" t="e">
        <f>#REF!</f>
        <v>#REF!</v>
      </c>
      <c r="O23" s="714" t="e">
        <f>#REF!</f>
        <v>#REF!</v>
      </c>
      <c r="P23" s="714" t="e">
        <f>#REF!</f>
        <v>#REF!</v>
      </c>
      <c r="Q23" s="714" t="e">
        <f>#REF!</f>
        <v>#REF!</v>
      </c>
      <c r="R23" s="714" t="e">
        <f>#REF!</f>
        <v>#REF!</v>
      </c>
      <c r="S23" s="714" t="e">
        <f>#REF!</f>
        <v>#REF!</v>
      </c>
      <c r="T23" s="714"/>
    </row>
    <row r="24" spans="2:21" ht="24" customHeight="1" x14ac:dyDescent="0.2">
      <c r="B24" s="720"/>
      <c r="C24" s="720"/>
      <c r="D24" s="734"/>
      <c r="E24" s="723"/>
      <c r="F24" s="717" t="e">
        <f>#REF!</f>
        <v>#REF!</v>
      </c>
      <c r="G24" s="717" t="e">
        <f>#REF!</f>
        <v>#REF!</v>
      </c>
      <c r="H24" s="717" t="e">
        <f>#REF!</f>
        <v>#REF!</v>
      </c>
      <c r="I24" s="94" t="e">
        <f>#REF!</f>
        <v>#REF!</v>
      </c>
      <c r="J24" s="717" t="e">
        <f>#REF!</f>
        <v>#REF!</v>
      </c>
      <c r="K24" s="717"/>
      <c r="L24" s="731"/>
      <c r="M24" s="715"/>
      <c r="N24" s="715"/>
      <c r="O24" s="715"/>
      <c r="P24" s="715"/>
      <c r="Q24" s="715"/>
      <c r="R24" s="715"/>
      <c r="S24" s="715"/>
      <c r="T24" s="715"/>
    </row>
    <row r="25" spans="2:21" ht="24" customHeight="1" x14ac:dyDescent="0.2">
      <c r="B25" s="721"/>
      <c r="C25" s="721"/>
      <c r="D25" s="735"/>
      <c r="E25" s="724"/>
      <c r="F25" s="718"/>
      <c r="G25" s="718"/>
      <c r="H25" s="718"/>
      <c r="I25" s="95" t="e">
        <f>#REF!</f>
        <v>#REF!</v>
      </c>
      <c r="J25" s="718"/>
      <c r="K25" s="718"/>
      <c r="L25" s="732"/>
      <c r="M25" s="716"/>
      <c r="N25" s="716"/>
      <c r="O25" s="716"/>
      <c r="P25" s="716"/>
      <c r="Q25" s="716"/>
      <c r="R25" s="716"/>
      <c r="S25" s="716"/>
      <c r="T25" s="716"/>
    </row>
    <row r="26" spans="2:21" ht="6.75" customHeight="1" thickBot="1" x14ac:dyDescent="0.25">
      <c r="B26" s="9"/>
      <c r="C26" s="9"/>
      <c r="D26" s="9"/>
      <c r="E26" s="9"/>
      <c r="F26" s="96"/>
      <c r="G26" s="11"/>
      <c r="H26" s="11"/>
      <c r="I26" s="11"/>
      <c r="J26" s="97"/>
      <c r="K26" s="11"/>
      <c r="L26" s="11"/>
      <c r="M26" s="1"/>
      <c r="N26" s="9"/>
    </row>
    <row r="27" spans="2:21" ht="15.75" customHeight="1" thickBot="1" x14ac:dyDescent="0.25">
      <c r="B27" s="704" t="s">
        <v>165</v>
      </c>
      <c r="C27" s="705"/>
      <c r="D27" s="705"/>
      <c r="E27" s="705"/>
      <c r="F27" s="705"/>
      <c r="G27" s="705"/>
      <c r="H27" s="705"/>
      <c r="I27" s="706"/>
      <c r="J27" s="704" t="s">
        <v>6</v>
      </c>
      <c r="K27" s="705"/>
      <c r="L27" s="705"/>
      <c r="M27" s="705"/>
      <c r="N27" s="706"/>
      <c r="O27" s="698" t="s">
        <v>166</v>
      </c>
      <c r="P27" s="699"/>
      <c r="Q27" s="699"/>
      <c r="R27" s="699"/>
      <c r="S27" s="699"/>
      <c r="T27" s="699"/>
      <c r="U27" s="700"/>
    </row>
    <row r="28" spans="2:21" ht="52.5" customHeight="1" thickBot="1" x14ac:dyDescent="0.25">
      <c r="B28" s="701" t="s">
        <v>167</v>
      </c>
      <c r="C28" s="702"/>
      <c r="D28" s="702"/>
      <c r="E28" s="702"/>
      <c r="F28" s="702"/>
      <c r="G28" s="702"/>
      <c r="H28" s="702"/>
      <c r="I28" s="703"/>
      <c r="J28" s="701" t="s">
        <v>167</v>
      </c>
      <c r="K28" s="702"/>
      <c r="L28" s="702"/>
      <c r="M28" s="702"/>
      <c r="N28" s="703"/>
      <c r="O28" s="701" t="s">
        <v>168</v>
      </c>
      <c r="P28" s="702"/>
      <c r="Q28" s="702"/>
      <c r="R28" s="702"/>
      <c r="S28" s="702"/>
      <c r="T28" s="702"/>
      <c r="U28" s="703"/>
    </row>
  </sheetData>
  <mergeCells count="103">
    <mergeCell ref="P14:P16"/>
    <mergeCell ref="R20:R22"/>
    <mergeCell ref="Q11:Q13"/>
    <mergeCell ref="R11:R13"/>
    <mergeCell ref="R14:R16"/>
    <mergeCell ref="O14:O16"/>
    <mergeCell ref="T23:T25"/>
    <mergeCell ref="T17:T19"/>
    <mergeCell ref="T20:T22"/>
    <mergeCell ref="Q23:Q25"/>
    <mergeCell ref="R23:R25"/>
    <mergeCell ref="S23:S25"/>
    <mergeCell ref="P23:P25"/>
    <mergeCell ref="Q17:Q19"/>
    <mergeCell ref="R17:R19"/>
    <mergeCell ref="S11:S13"/>
    <mergeCell ref="Q14:Q16"/>
    <mergeCell ref="S20:S22"/>
    <mergeCell ref="Q20:Q22"/>
    <mergeCell ref="S17:S19"/>
    <mergeCell ref="P17:P19"/>
    <mergeCell ref="P20:P22"/>
    <mergeCell ref="M23:M25"/>
    <mergeCell ref="N23:N25"/>
    <mergeCell ref="M20:M22"/>
    <mergeCell ref="L14:L16"/>
    <mergeCell ref="L23:L25"/>
    <mergeCell ref="L20:L22"/>
    <mergeCell ref="N20:N22"/>
    <mergeCell ref="M14:M16"/>
    <mergeCell ref="N14:N16"/>
    <mergeCell ref="E11:E13"/>
    <mergeCell ref="H18:H19"/>
    <mergeCell ref="B11:B13"/>
    <mergeCell ref="F18:F19"/>
    <mergeCell ref="O20:O22"/>
    <mergeCell ref="O23:O25"/>
    <mergeCell ref="B20:B22"/>
    <mergeCell ref="F24:F25"/>
    <mergeCell ref="G24:G25"/>
    <mergeCell ref="H24:H25"/>
    <mergeCell ref="J15:J16"/>
    <mergeCell ref="K14:K16"/>
    <mergeCell ref="G18:G19"/>
    <mergeCell ref="B14:B16"/>
    <mergeCell ref="E14:E16"/>
    <mergeCell ref="B23:B25"/>
    <mergeCell ref="E23:E25"/>
    <mergeCell ref="E20:E22"/>
    <mergeCell ref="H15:H16"/>
    <mergeCell ref="D11:D25"/>
    <mergeCell ref="F21:F22"/>
    <mergeCell ref="G21:G22"/>
    <mergeCell ref="H21:H22"/>
    <mergeCell ref="J21:J22"/>
    <mergeCell ref="Q2:U2"/>
    <mergeCell ref="G3:P3"/>
    <mergeCell ref="J24:J25"/>
    <mergeCell ref="K17:K19"/>
    <mergeCell ref="K23:K25"/>
    <mergeCell ref="K20:K22"/>
    <mergeCell ref="T9:T10"/>
    <mergeCell ref="T14:T16"/>
    <mergeCell ref="F15:F16"/>
    <mergeCell ref="G15:G16"/>
    <mergeCell ref="N17:N19"/>
    <mergeCell ref="S14:S16"/>
    <mergeCell ref="L17:L19"/>
    <mergeCell ref="M17:M19"/>
    <mergeCell ref="O17:O19"/>
    <mergeCell ref="L11:L13"/>
    <mergeCell ref="H12:H13"/>
    <mergeCell ref="J12:J13"/>
    <mergeCell ref="M11:M13"/>
    <mergeCell ref="N11:N13"/>
    <mergeCell ref="K11:K13"/>
    <mergeCell ref="N9:P9"/>
    <mergeCell ref="O11:O13"/>
    <mergeCell ref="P11:P13"/>
    <mergeCell ref="Q3:U3"/>
    <mergeCell ref="G4:P4"/>
    <mergeCell ref="O27:U27"/>
    <mergeCell ref="O28:U28"/>
    <mergeCell ref="J27:N27"/>
    <mergeCell ref="J28:N28"/>
    <mergeCell ref="B27:I27"/>
    <mergeCell ref="B28:I28"/>
    <mergeCell ref="Q4:U4"/>
    <mergeCell ref="G5:P5"/>
    <mergeCell ref="Q5:U5"/>
    <mergeCell ref="J18:J19"/>
    <mergeCell ref="B2:F5"/>
    <mergeCell ref="Q9:R9"/>
    <mergeCell ref="S9:S10"/>
    <mergeCell ref="T11:T13"/>
    <mergeCell ref="F12:F13"/>
    <mergeCell ref="G12:G13"/>
    <mergeCell ref="B17:B19"/>
    <mergeCell ref="E17:E19"/>
    <mergeCell ref="C11:C25"/>
    <mergeCell ref="G2:P2"/>
    <mergeCell ref="M8:T8"/>
    <mergeCell ref="M9:M10"/>
  </mergeCells>
  <conditionalFormatting sqref="H12:H13">
    <cfRule type="containsText" dxfId="74" priority="5" stopIfTrue="1" operator="containsText" text="riesgo Extrema">
      <formula>NOT(ISERROR(SEARCH("riesgo Extrema",H12)))</formula>
    </cfRule>
    <cfRule type="containsText" dxfId="73" priority="6" stopIfTrue="1" operator="containsText" text="riesgo Alta">
      <formula>NOT(ISERROR(SEARCH("riesgo Alta",H12)))</formula>
    </cfRule>
    <cfRule type="containsText" dxfId="72" priority="7" stopIfTrue="1" operator="containsText" text="riesgo Moderada">
      <formula>NOT(ISERROR(SEARCH("riesgo Moderada",H12)))</formula>
    </cfRule>
    <cfRule type="containsText" dxfId="71" priority="8" stopIfTrue="1" operator="containsText" text="riesgo Baja">
      <formula>NOT(ISERROR(SEARCH("riesgo Baja",H12)))</formula>
    </cfRule>
    <cfRule type="containsText" dxfId="70" priority="9" stopIfTrue="1" operator="containsText" text=" riesgo Baja">
      <formula>NOT(ISERROR(SEARCH(" riesgo Baja",H12)))</formula>
    </cfRule>
  </conditionalFormatting>
  <conditionalFormatting sqref="J15:J16 H15:H16 J18:J19 H18:H19 J21:J22 H21:H22 J12:J13 H24:H25 J24:J25">
    <cfRule type="containsText" dxfId="69" priority="1" stopIfTrue="1" operator="containsText" text="riesgo Extrema">
      <formula>NOT(ISERROR(SEARCH("riesgo Extrema",H12)))</formula>
    </cfRule>
    <cfRule type="containsText" dxfId="68" priority="2" stopIfTrue="1" operator="containsText" text="riesgo Alta">
      <formula>NOT(ISERROR(SEARCH("riesgo Alta",H12)))</formula>
    </cfRule>
    <cfRule type="containsText" dxfId="67" priority="3" stopIfTrue="1" operator="containsText" text="riesgo Moderada">
      <formula>NOT(ISERROR(SEARCH("riesgo Moderada",H12)))</formula>
    </cfRule>
    <cfRule type="containsText" dxfId="66" priority="4" stopIfTrue="1" operator="containsText" text="riesgo Baja">
      <formula>NOT(ISERROR(SEARCH("riesgo Baja",H12)))</formula>
    </cfRule>
  </conditionalFormatting>
  <dataValidations count="1">
    <dataValidation type="list" allowBlank="1" showInputMessage="1" showErrorMessage="1" errorTitle="Error" error="Esta opción no está permitida" sqref="L11:L25" xr:uid="{00000000-0002-0000-0600-000000000000}">
      <formula1>OPCIONESDEMANEJO</formula1>
    </dataValidation>
  </dataValidations>
  <printOptions horizontalCentered="1" verticalCentered="1"/>
  <pageMargins left="0.98425196850393704" right="0.78740157480314965" top="0" bottom="0" header="0" footer="0"/>
  <pageSetup scale="27" orientation="landscape"/>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3:N88"/>
  <sheetViews>
    <sheetView topLeftCell="C7" workbookViewId="0">
      <selection activeCell="G31" sqref="G31"/>
    </sheetView>
  </sheetViews>
  <sheetFormatPr baseColWidth="10" defaultRowHeight="12.75" x14ac:dyDescent="0.2"/>
  <cols>
    <col min="1" max="1" width="4.28515625" customWidth="1"/>
    <col min="2" max="2" width="45.85546875" customWidth="1"/>
    <col min="3" max="3" width="28.7109375" customWidth="1"/>
    <col min="4" max="4" width="26.140625" customWidth="1"/>
    <col min="5" max="5" width="18" customWidth="1"/>
    <col min="6" max="6" width="17.85546875" customWidth="1"/>
    <col min="7" max="7" width="26.85546875" customWidth="1"/>
    <col min="8" max="8" width="20.28515625" customWidth="1"/>
    <col min="9" max="9" width="19.42578125" customWidth="1"/>
    <col min="10" max="10" width="18.42578125" customWidth="1"/>
    <col min="11" max="12" width="11.28515625" customWidth="1"/>
    <col min="13" max="13" width="7" customWidth="1"/>
    <col min="14" max="14" width="22.140625" customWidth="1"/>
  </cols>
  <sheetData>
    <row r="3" spans="2:14" x14ac:dyDescent="0.2">
      <c r="J3" t="s">
        <v>169</v>
      </c>
      <c r="K3" t="s">
        <v>170</v>
      </c>
      <c r="L3" t="s">
        <v>171</v>
      </c>
      <c r="N3" s="5"/>
    </row>
    <row r="4" spans="2:14" ht="107.25" customHeight="1" x14ac:dyDescent="0.2">
      <c r="B4" t="s">
        <v>13</v>
      </c>
      <c r="D4" t="s">
        <v>172</v>
      </c>
      <c r="G4" t="s">
        <v>47</v>
      </c>
      <c r="H4" t="s">
        <v>48</v>
      </c>
      <c r="J4" s="8" t="s">
        <v>173</v>
      </c>
      <c r="K4" s="8" t="s">
        <v>174</v>
      </c>
      <c r="L4" s="8" t="s">
        <v>175</v>
      </c>
      <c r="N4" s="19" t="s">
        <v>140</v>
      </c>
    </row>
    <row r="5" spans="2:14" x14ac:dyDescent="0.2">
      <c r="B5" t="s">
        <v>176</v>
      </c>
      <c r="D5">
        <v>1</v>
      </c>
      <c r="G5" t="s">
        <v>177</v>
      </c>
      <c r="H5" t="s">
        <v>177</v>
      </c>
      <c r="J5">
        <v>0</v>
      </c>
      <c r="K5">
        <v>0</v>
      </c>
      <c r="L5">
        <v>0</v>
      </c>
      <c r="N5" s="5" t="s">
        <v>163</v>
      </c>
    </row>
    <row r="6" spans="2:14" x14ac:dyDescent="0.2">
      <c r="B6" t="s">
        <v>15</v>
      </c>
      <c r="D6">
        <v>0</v>
      </c>
      <c r="J6">
        <v>1</v>
      </c>
      <c r="K6">
        <v>1</v>
      </c>
      <c r="L6">
        <v>1</v>
      </c>
      <c r="N6" s="5" t="s">
        <v>146</v>
      </c>
    </row>
    <row r="7" spans="2:14" ht="38.25" x14ac:dyDescent="0.2">
      <c r="B7" t="s">
        <v>178</v>
      </c>
      <c r="N7" s="20" t="s">
        <v>164</v>
      </c>
    </row>
    <row r="8" spans="2:14" ht="76.5" x14ac:dyDescent="0.2">
      <c r="B8" t="s">
        <v>179</v>
      </c>
      <c r="D8" s="20" t="s">
        <v>130</v>
      </c>
      <c r="E8" s="20" t="s">
        <v>180</v>
      </c>
      <c r="F8" s="20" t="s">
        <v>131</v>
      </c>
      <c r="G8" s="20" t="s">
        <v>181</v>
      </c>
      <c r="H8" s="20" t="s">
        <v>132</v>
      </c>
      <c r="N8" s="5" t="s">
        <v>145</v>
      </c>
    </row>
    <row r="9" spans="2:14" x14ac:dyDescent="0.2">
      <c r="B9" t="s">
        <v>182</v>
      </c>
      <c r="D9" s="48">
        <v>0</v>
      </c>
      <c r="E9" s="48">
        <v>0</v>
      </c>
      <c r="F9" s="48">
        <v>0</v>
      </c>
      <c r="G9" s="48">
        <v>0</v>
      </c>
      <c r="H9" s="48">
        <v>0</v>
      </c>
      <c r="N9" s="5"/>
    </row>
    <row r="10" spans="2:14" x14ac:dyDescent="0.2">
      <c r="B10" t="s">
        <v>14</v>
      </c>
      <c r="D10" s="48">
        <v>15</v>
      </c>
      <c r="E10" s="48">
        <v>15</v>
      </c>
      <c r="F10" s="48">
        <v>30</v>
      </c>
      <c r="G10" s="48">
        <v>15</v>
      </c>
      <c r="H10" s="48">
        <v>25</v>
      </c>
    </row>
    <row r="11" spans="2:14" ht="114.75" x14ac:dyDescent="0.2">
      <c r="B11" s="5" t="s">
        <v>183</v>
      </c>
      <c r="D11" s="20" t="s">
        <v>319</v>
      </c>
      <c r="E11" s="20" t="s">
        <v>320</v>
      </c>
      <c r="F11" s="20" t="s">
        <v>321</v>
      </c>
      <c r="G11" s="20" t="s">
        <v>322</v>
      </c>
      <c r="H11" s="20" t="s">
        <v>323</v>
      </c>
      <c r="I11" s="20" t="s">
        <v>324</v>
      </c>
      <c r="J11" s="20" t="s">
        <v>325</v>
      </c>
    </row>
    <row r="12" spans="2:14" x14ac:dyDescent="0.2">
      <c r="D12">
        <v>0</v>
      </c>
      <c r="E12">
        <v>0</v>
      </c>
      <c r="F12">
        <v>0</v>
      </c>
      <c r="G12">
        <v>0</v>
      </c>
      <c r="H12">
        <v>0</v>
      </c>
      <c r="I12">
        <v>0</v>
      </c>
      <c r="J12">
        <v>0</v>
      </c>
      <c r="L12" t="s">
        <v>330</v>
      </c>
      <c r="N12" t="s">
        <v>341</v>
      </c>
    </row>
    <row r="13" spans="2:14" x14ac:dyDescent="0.2">
      <c r="D13">
        <v>15</v>
      </c>
      <c r="E13">
        <v>15</v>
      </c>
      <c r="F13">
        <v>15</v>
      </c>
      <c r="G13">
        <v>10</v>
      </c>
      <c r="H13">
        <v>15</v>
      </c>
      <c r="I13">
        <v>15</v>
      </c>
      <c r="J13">
        <v>5</v>
      </c>
      <c r="L13" t="s">
        <v>333</v>
      </c>
      <c r="N13" t="s">
        <v>342</v>
      </c>
    </row>
    <row r="14" spans="2:14" x14ac:dyDescent="0.2">
      <c r="G14">
        <v>15</v>
      </c>
      <c r="J14">
        <v>10</v>
      </c>
      <c r="L14" t="s">
        <v>331</v>
      </c>
      <c r="N14" t="s">
        <v>343</v>
      </c>
    </row>
    <row r="16" spans="2:14" ht="15.75" x14ac:dyDescent="0.2">
      <c r="B16" s="13">
        <v>1</v>
      </c>
      <c r="C16" s="16" t="s">
        <v>184</v>
      </c>
      <c r="D16" s="14"/>
      <c r="E16" s="43" t="s">
        <v>177</v>
      </c>
      <c r="I16" s="736"/>
      <c r="J16" s="737"/>
      <c r="K16" s="737"/>
      <c r="L16" s="737"/>
    </row>
    <row r="17" spans="2:12" ht="15.75" x14ac:dyDescent="0.2">
      <c r="B17" s="13">
        <v>2</v>
      </c>
      <c r="C17" s="16" t="s">
        <v>185</v>
      </c>
      <c r="D17" s="14"/>
      <c r="E17" s="14"/>
      <c r="I17" s="85"/>
      <c r="J17" s="86"/>
      <c r="K17" s="86"/>
      <c r="L17" s="86"/>
    </row>
    <row r="18" spans="2:12" ht="15.75" x14ac:dyDescent="0.2">
      <c r="B18" s="13">
        <v>3</v>
      </c>
      <c r="C18" s="16" t="s">
        <v>186</v>
      </c>
      <c r="D18" s="14"/>
      <c r="E18" s="14"/>
      <c r="I18" s="85"/>
      <c r="J18" s="86"/>
      <c r="K18" s="86"/>
      <c r="L18" s="86"/>
    </row>
    <row r="19" spans="2:12" ht="15.75" x14ac:dyDescent="0.2">
      <c r="B19" s="13">
        <v>4</v>
      </c>
      <c r="C19" s="16" t="s">
        <v>187</v>
      </c>
      <c r="D19" s="15"/>
      <c r="E19" s="15"/>
      <c r="I19" s="736"/>
      <c r="J19" s="737"/>
      <c r="K19" s="737"/>
      <c r="L19" s="737"/>
    </row>
    <row r="20" spans="2:12" ht="15.75" x14ac:dyDescent="0.2">
      <c r="B20" s="13">
        <v>5</v>
      </c>
      <c r="C20" s="16" t="s">
        <v>188</v>
      </c>
      <c r="D20" s="15"/>
      <c r="E20" s="15"/>
      <c r="I20" s="736"/>
      <c r="J20" s="737"/>
      <c r="K20" s="737"/>
      <c r="L20" s="737"/>
    </row>
    <row r="21" spans="2:12" ht="15.75" x14ac:dyDescent="0.2">
      <c r="B21" s="1"/>
      <c r="C21" s="28"/>
      <c r="D21" s="15"/>
      <c r="E21" s="15"/>
      <c r="I21" s="85"/>
      <c r="J21" s="86"/>
      <c r="K21" s="86"/>
      <c r="L21" s="86"/>
    </row>
    <row r="24" spans="2:12" x14ac:dyDescent="0.2">
      <c r="B24" s="17">
        <v>13</v>
      </c>
      <c r="C24" s="16" t="s">
        <v>38</v>
      </c>
      <c r="D24" s="17"/>
    </row>
    <row r="25" spans="2:12" x14ac:dyDescent="0.2">
      <c r="B25" s="17">
        <v>11</v>
      </c>
      <c r="C25" s="16" t="s">
        <v>36</v>
      </c>
      <c r="D25" s="17"/>
    </row>
    <row r="26" spans="2:12" x14ac:dyDescent="0.2">
      <c r="B26" s="17">
        <v>7</v>
      </c>
      <c r="C26" s="16" t="s">
        <v>34</v>
      </c>
      <c r="D26" s="17"/>
    </row>
    <row r="27" spans="2:12" x14ac:dyDescent="0.2">
      <c r="B27" s="12">
        <v>6</v>
      </c>
      <c r="C27" s="16" t="s">
        <v>32</v>
      </c>
      <c r="D27" s="12"/>
    </row>
    <row r="28" spans="2:12" x14ac:dyDescent="0.2">
      <c r="B28" s="12">
        <v>1</v>
      </c>
      <c r="C28" s="16" t="s">
        <v>30</v>
      </c>
      <c r="D28" s="12"/>
    </row>
    <row r="29" spans="2:12" x14ac:dyDescent="0.2">
      <c r="B29" s="15"/>
      <c r="C29" s="28"/>
      <c r="D29" s="15"/>
    </row>
    <row r="30" spans="2:12" x14ac:dyDescent="0.2">
      <c r="B30" s="15"/>
      <c r="C30" s="28"/>
      <c r="D30" s="15"/>
    </row>
    <row r="31" spans="2:12" x14ac:dyDescent="0.2">
      <c r="B31" s="15"/>
      <c r="C31" s="28"/>
      <c r="D31" s="15"/>
    </row>
    <row r="32" spans="2:12" x14ac:dyDescent="0.2">
      <c r="B32" s="15"/>
      <c r="C32" s="28"/>
      <c r="D32" s="15"/>
    </row>
    <row r="33" spans="2:14" ht="13.5" customHeight="1" x14ac:dyDescent="0.2">
      <c r="B33" s="15"/>
      <c r="C33" s="28"/>
      <c r="D33" s="15"/>
    </row>
    <row r="34" spans="2:14" ht="13.5" customHeight="1" x14ac:dyDescent="0.2">
      <c r="B34" s="15"/>
      <c r="C34" s="28"/>
      <c r="D34" s="15"/>
    </row>
    <row r="35" spans="2:14" ht="13.5" thickBot="1" x14ac:dyDescent="0.25"/>
    <row r="36" spans="2:14" ht="13.5" thickBot="1" x14ac:dyDescent="0.25">
      <c r="B36" s="13" t="s">
        <v>189</v>
      </c>
      <c r="C36" s="13"/>
      <c r="D36" s="13" t="s">
        <v>139</v>
      </c>
      <c r="I36" s="68" t="s">
        <v>54</v>
      </c>
      <c r="J36" s="69" t="s">
        <v>55</v>
      </c>
      <c r="K36" s="1"/>
      <c r="L36" s="1"/>
      <c r="M36" s="1"/>
      <c r="N36" s="1"/>
    </row>
    <row r="37" spans="2:14" x14ac:dyDescent="0.2">
      <c r="B37" s="13">
        <v>1</v>
      </c>
      <c r="C37" s="58" t="s">
        <v>148</v>
      </c>
      <c r="D37" s="18" t="s">
        <v>190</v>
      </c>
      <c r="E37" s="42"/>
      <c r="F37" s="13"/>
      <c r="G37" s="13"/>
      <c r="I37" s="534" t="s">
        <v>57</v>
      </c>
      <c r="J37" s="66" t="s">
        <v>58</v>
      </c>
      <c r="K37" s="49"/>
      <c r="L37" s="49"/>
      <c r="M37" s="49"/>
      <c r="N37" s="49"/>
    </row>
    <row r="38" spans="2:14" x14ac:dyDescent="0.2">
      <c r="B38" s="13">
        <v>2</v>
      </c>
      <c r="C38" s="59" t="s">
        <v>191</v>
      </c>
      <c r="D38" s="18" t="s">
        <v>192</v>
      </c>
      <c r="E38" s="13"/>
      <c r="F38" s="13"/>
      <c r="G38" s="13"/>
      <c r="I38" s="535"/>
      <c r="J38" s="60" t="s">
        <v>64</v>
      </c>
      <c r="K38" s="50"/>
      <c r="L38" s="50"/>
      <c r="M38" s="50"/>
      <c r="N38" s="50"/>
    </row>
    <row r="39" spans="2:14" x14ac:dyDescent="0.2">
      <c r="B39" s="13">
        <v>3</v>
      </c>
      <c r="C39" s="59" t="s">
        <v>149</v>
      </c>
      <c r="D39" s="18" t="s">
        <v>193</v>
      </c>
      <c r="E39" s="13"/>
      <c r="F39" s="13"/>
      <c r="G39" s="13"/>
      <c r="I39" s="535"/>
      <c r="J39" s="60" t="s">
        <v>67</v>
      </c>
      <c r="K39" s="50"/>
      <c r="L39" s="50"/>
      <c r="M39" s="50"/>
      <c r="N39" s="50"/>
    </row>
    <row r="40" spans="2:14" x14ac:dyDescent="0.2">
      <c r="B40" s="13">
        <v>4</v>
      </c>
      <c r="C40" s="57" t="s">
        <v>194</v>
      </c>
      <c r="D40" s="18" t="s">
        <v>195</v>
      </c>
      <c r="E40" s="13"/>
      <c r="F40" s="13"/>
      <c r="G40" s="13"/>
      <c r="I40" s="535"/>
      <c r="J40" s="60" t="s">
        <v>69</v>
      </c>
      <c r="K40" s="50"/>
      <c r="L40" s="50"/>
      <c r="M40" s="50"/>
      <c r="N40" s="50"/>
    </row>
    <row r="41" spans="2:14" x14ac:dyDescent="0.2">
      <c r="B41" s="13">
        <v>5</v>
      </c>
      <c r="C41" s="62" t="s">
        <v>196</v>
      </c>
      <c r="D41" s="13"/>
      <c r="E41" s="13"/>
      <c r="F41" s="13"/>
      <c r="G41" s="13"/>
      <c r="I41" s="535"/>
      <c r="J41" s="60" t="s">
        <v>71</v>
      </c>
      <c r="K41" s="50"/>
      <c r="L41" s="50"/>
      <c r="M41" s="50"/>
      <c r="N41" s="50"/>
    </row>
    <row r="42" spans="2:14" ht="12.75" customHeight="1" x14ac:dyDescent="0.2">
      <c r="B42" s="13">
        <v>6</v>
      </c>
      <c r="C42" s="59" t="s">
        <v>197</v>
      </c>
      <c r="D42" s="13"/>
      <c r="E42" s="13"/>
      <c r="F42" s="13"/>
      <c r="G42" s="13"/>
      <c r="I42" s="536" t="s">
        <v>73</v>
      </c>
      <c r="J42" s="61" t="s">
        <v>74</v>
      </c>
      <c r="K42" s="50"/>
      <c r="L42" s="50"/>
      <c r="M42" s="50"/>
      <c r="N42" s="50"/>
    </row>
    <row r="43" spans="2:14" x14ac:dyDescent="0.2">
      <c r="B43" s="13">
        <v>7</v>
      </c>
      <c r="C43" s="57" t="s">
        <v>147</v>
      </c>
      <c r="D43" s="13"/>
      <c r="E43" s="13"/>
      <c r="F43" s="13"/>
      <c r="G43" s="13"/>
      <c r="I43" s="537"/>
      <c r="J43" s="61" t="s">
        <v>80</v>
      </c>
      <c r="K43" s="50"/>
      <c r="L43" s="50"/>
      <c r="M43" s="50"/>
      <c r="N43" s="50"/>
    </row>
    <row r="44" spans="2:14" x14ac:dyDescent="0.2">
      <c r="B44" s="13">
        <v>11</v>
      </c>
      <c r="C44" s="62" t="s">
        <v>198</v>
      </c>
      <c r="D44" s="13"/>
      <c r="E44" s="13"/>
      <c r="F44" s="13"/>
      <c r="G44" s="13"/>
      <c r="I44" s="537"/>
      <c r="J44" s="61" t="s">
        <v>81</v>
      </c>
      <c r="K44" s="50"/>
      <c r="L44" s="50"/>
      <c r="M44" s="50"/>
      <c r="N44" s="50"/>
    </row>
    <row r="45" spans="2:14" x14ac:dyDescent="0.2">
      <c r="B45" s="13">
        <v>12</v>
      </c>
      <c r="C45" s="59" t="s">
        <v>199</v>
      </c>
      <c r="D45" s="13"/>
      <c r="E45" s="13"/>
      <c r="F45" s="13"/>
      <c r="G45" s="13"/>
      <c r="I45" s="537"/>
      <c r="J45" s="61" t="s">
        <v>82</v>
      </c>
      <c r="K45" s="50"/>
      <c r="L45" s="50"/>
      <c r="M45" s="50"/>
      <c r="N45" s="50"/>
    </row>
    <row r="46" spans="2:14" x14ac:dyDescent="0.2">
      <c r="B46" s="13">
        <v>13</v>
      </c>
      <c r="C46" s="62" t="s">
        <v>200</v>
      </c>
      <c r="D46" s="13"/>
      <c r="E46" s="13"/>
      <c r="F46" s="13"/>
      <c r="G46" s="13"/>
      <c r="I46" s="538" t="s">
        <v>201</v>
      </c>
      <c r="J46" s="63" t="s">
        <v>84</v>
      </c>
      <c r="K46" s="50"/>
      <c r="L46" s="50"/>
      <c r="M46" s="50"/>
      <c r="N46" s="50"/>
    </row>
    <row r="47" spans="2:14" x14ac:dyDescent="0.2">
      <c r="B47" s="13">
        <v>14</v>
      </c>
      <c r="C47" s="57" t="s">
        <v>150</v>
      </c>
      <c r="D47" s="13"/>
      <c r="E47" s="13"/>
      <c r="F47" s="13"/>
      <c r="G47" s="13"/>
      <c r="I47" s="538"/>
      <c r="J47" s="63" t="s">
        <v>86</v>
      </c>
      <c r="K47" s="50"/>
      <c r="L47" s="50"/>
      <c r="M47" s="50"/>
      <c r="N47" s="50"/>
    </row>
    <row r="48" spans="2:14" x14ac:dyDescent="0.2">
      <c r="B48" s="13">
        <v>18</v>
      </c>
      <c r="C48" s="57" t="s">
        <v>151</v>
      </c>
      <c r="D48" s="13"/>
      <c r="E48" s="13"/>
      <c r="F48" s="13"/>
      <c r="G48" s="13"/>
      <c r="I48" s="538"/>
      <c r="J48" s="63" t="s">
        <v>92</v>
      </c>
      <c r="K48" s="50"/>
      <c r="L48" s="50"/>
      <c r="M48" s="50"/>
      <c r="N48" s="50"/>
    </row>
    <row r="49" spans="2:14" x14ac:dyDescent="0.2">
      <c r="B49" s="13">
        <v>21</v>
      </c>
      <c r="C49" s="62" t="s">
        <v>202</v>
      </c>
      <c r="D49" s="13"/>
      <c r="E49" s="13"/>
      <c r="F49" s="13"/>
      <c r="G49" s="13"/>
      <c r="I49" s="538"/>
      <c r="J49" s="63" t="s">
        <v>93</v>
      </c>
      <c r="K49" s="50"/>
      <c r="L49" s="50"/>
      <c r="M49" s="50"/>
      <c r="N49" s="50"/>
    </row>
    <row r="50" spans="2:14" x14ac:dyDescent="0.2">
      <c r="B50" s="13">
        <v>22</v>
      </c>
      <c r="C50" s="62" t="s">
        <v>203</v>
      </c>
      <c r="D50" s="13"/>
      <c r="E50" s="13"/>
      <c r="F50" s="13"/>
      <c r="G50" s="13"/>
      <c r="I50" s="538"/>
      <c r="J50" s="63" t="s">
        <v>94</v>
      </c>
      <c r="K50" s="50"/>
      <c r="L50" s="50"/>
      <c r="M50" s="50"/>
      <c r="N50" s="50"/>
    </row>
    <row r="51" spans="2:14" x14ac:dyDescent="0.2">
      <c r="B51" s="13">
        <v>24</v>
      </c>
      <c r="C51" s="62" t="s">
        <v>204</v>
      </c>
      <c r="D51" s="13"/>
      <c r="E51" s="13"/>
      <c r="F51" s="13"/>
      <c r="G51" s="13"/>
      <c r="I51" s="538"/>
      <c r="J51" s="63" t="s">
        <v>95</v>
      </c>
      <c r="K51" s="50"/>
      <c r="L51" s="50"/>
      <c r="M51" s="50"/>
      <c r="N51" s="50"/>
    </row>
    <row r="52" spans="2:14" x14ac:dyDescent="0.2">
      <c r="B52" s="13">
        <v>26</v>
      </c>
      <c r="C52" s="64" t="s">
        <v>205</v>
      </c>
      <c r="D52" s="13"/>
      <c r="E52" s="13"/>
      <c r="F52" s="13"/>
      <c r="G52" s="13"/>
      <c r="I52" s="538"/>
      <c r="J52" s="63" t="s">
        <v>97</v>
      </c>
      <c r="K52" s="50"/>
      <c r="L52" s="50"/>
      <c r="M52" s="50"/>
      <c r="N52" s="50"/>
    </row>
    <row r="53" spans="2:14" x14ac:dyDescent="0.2">
      <c r="B53" s="13">
        <v>28</v>
      </c>
      <c r="C53" s="62" t="s">
        <v>206</v>
      </c>
      <c r="D53" s="13"/>
      <c r="E53" s="13"/>
      <c r="F53" s="13"/>
      <c r="G53" s="13"/>
      <c r="I53" s="538"/>
      <c r="J53" s="63" t="s">
        <v>103</v>
      </c>
      <c r="K53" s="50"/>
      <c r="L53" s="50"/>
      <c r="M53" s="50"/>
      <c r="N53" s="50"/>
    </row>
    <row r="54" spans="2:14" x14ac:dyDescent="0.2">
      <c r="B54" s="13">
        <v>30</v>
      </c>
      <c r="C54" s="62" t="s">
        <v>207</v>
      </c>
      <c r="D54" s="13"/>
      <c r="E54" s="13"/>
      <c r="F54" s="13"/>
      <c r="G54" s="13"/>
      <c r="I54" s="533" t="s">
        <v>208</v>
      </c>
      <c r="J54" s="65" t="s">
        <v>105</v>
      </c>
      <c r="K54" s="50"/>
      <c r="L54" s="50"/>
      <c r="M54" s="50"/>
      <c r="N54" s="50"/>
    </row>
    <row r="55" spans="2:14" x14ac:dyDescent="0.2">
      <c r="B55" s="13">
        <v>33</v>
      </c>
      <c r="C55" s="64" t="s">
        <v>209</v>
      </c>
      <c r="D55" s="13"/>
      <c r="E55" s="13"/>
      <c r="F55" s="13"/>
      <c r="G55" s="13"/>
      <c r="I55" s="533"/>
      <c r="J55" s="65" t="s">
        <v>106</v>
      </c>
      <c r="K55" s="50"/>
      <c r="L55" s="50"/>
      <c r="M55" s="50"/>
      <c r="N55" s="50"/>
    </row>
    <row r="56" spans="2:14" x14ac:dyDescent="0.2">
      <c r="B56" s="13">
        <v>35</v>
      </c>
      <c r="C56" s="64" t="s">
        <v>210</v>
      </c>
      <c r="D56" s="13"/>
      <c r="E56" s="13"/>
      <c r="F56" s="13"/>
      <c r="G56" s="13"/>
      <c r="I56" s="533"/>
      <c r="J56" s="65" t="s">
        <v>107</v>
      </c>
      <c r="K56" s="50"/>
      <c r="L56" s="50"/>
      <c r="M56" s="50"/>
      <c r="N56" s="50"/>
    </row>
    <row r="57" spans="2:14" x14ac:dyDescent="0.2">
      <c r="B57" s="13">
        <v>39</v>
      </c>
      <c r="C57" s="64" t="s">
        <v>211</v>
      </c>
      <c r="D57" s="13"/>
      <c r="E57" s="13"/>
      <c r="F57" s="13"/>
      <c r="G57" s="13"/>
      <c r="I57" s="533"/>
      <c r="J57" s="65" t="s">
        <v>109</v>
      </c>
      <c r="K57" s="50"/>
      <c r="L57" s="50"/>
      <c r="M57" s="50"/>
      <c r="N57" s="50"/>
    </row>
    <row r="58" spans="2:14" x14ac:dyDescent="0.2">
      <c r="B58" s="13">
        <v>44</v>
      </c>
      <c r="C58" s="64" t="s">
        <v>212</v>
      </c>
      <c r="D58" s="13"/>
      <c r="E58" s="13"/>
      <c r="F58" s="13"/>
      <c r="G58" s="13"/>
      <c r="I58" s="533"/>
      <c r="J58" s="65" t="s">
        <v>115</v>
      </c>
      <c r="K58" s="50"/>
      <c r="L58" s="50"/>
      <c r="M58" s="50"/>
      <c r="N58" s="50"/>
    </row>
    <row r="59" spans="2:14" x14ac:dyDescent="0.2">
      <c r="B59" s="13">
        <v>52</v>
      </c>
      <c r="C59" s="64" t="s">
        <v>213</v>
      </c>
      <c r="D59" s="13"/>
      <c r="E59" s="13"/>
      <c r="F59" s="13"/>
      <c r="G59" s="13"/>
      <c r="I59" s="533"/>
      <c r="J59" s="65" t="s">
        <v>116</v>
      </c>
      <c r="K59" s="50"/>
      <c r="L59" s="50"/>
      <c r="M59" s="50"/>
      <c r="N59" s="50"/>
    </row>
    <row r="60" spans="2:14" x14ac:dyDescent="0.2">
      <c r="B60" s="13">
        <v>55</v>
      </c>
      <c r="C60" s="64" t="s">
        <v>214</v>
      </c>
      <c r="D60" s="13"/>
      <c r="E60" s="13"/>
      <c r="F60" s="13"/>
      <c r="G60" s="13"/>
      <c r="I60" s="533"/>
      <c r="J60" s="65" t="s">
        <v>117</v>
      </c>
      <c r="K60" s="50"/>
      <c r="L60" s="50"/>
      <c r="M60" s="50"/>
      <c r="N60" s="50"/>
    </row>
    <row r="61" spans="2:14" x14ac:dyDescent="0.2">
      <c r="B61" s="13">
        <v>65</v>
      </c>
      <c r="C61" s="64" t="s">
        <v>215</v>
      </c>
      <c r="D61" s="13"/>
      <c r="E61" s="13"/>
      <c r="F61" s="13"/>
      <c r="G61" s="13"/>
      <c r="I61" s="533"/>
      <c r="J61" s="65" t="s">
        <v>118</v>
      </c>
      <c r="K61" s="50"/>
      <c r="L61" s="50"/>
      <c r="M61" s="50"/>
      <c r="N61" s="50"/>
    </row>
    <row r="62" spans="2:14" x14ac:dyDescent="0.2">
      <c r="I62" s="50"/>
      <c r="J62" s="50"/>
      <c r="K62" s="50"/>
      <c r="L62" s="50"/>
      <c r="M62" s="50"/>
      <c r="N62" s="50"/>
    </row>
    <row r="63" spans="2:14" x14ac:dyDescent="0.2">
      <c r="I63" s="50"/>
      <c r="J63" s="50"/>
      <c r="K63" s="50"/>
      <c r="L63" s="50"/>
      <c r="M63" s="50"/>
      <c r="N63" s="50"/>
    </row>
    <row r="64" spans="2:14" ht="13.5" thickBot="1" x14ac:dyDescent="0.25">
      <c r="I64" s="50"/>
      <c r="J64" s="50"/>
      <c r="K64" s="50"/>
      <c r="L64" s="50"/>
      <c r="M64" s="50"/>
      <c r="N64" s="50"/>
    </row>
    <row r="65" spans="2:14" x14ac:dyDescent="0.2">
      <c r="B65" s="18" t="s">
        <v>216</v>
      </c>
      <c r="C65" s="18"/>
      <c r="E65" s="72" t="s">
        <v>48</v>
      </c>
      <c r="F65" s="73">
        <v>1</v>
      </c>
      <c r="G65" s="73">
        <v>2</v>
      </c>
      <c r="H65" s="73">
        <v>3</v>
      </c>
      <c r="I65" s="74">
        <v>4</v>
      </c>
      <c r="J65" s="50"/>
      <c r="K65" s="50"/>
      <c r="L65" s="50"/>
      <c r="M65" s="50"/>
      <c r="N65" s="50"/>
    </row>
    <row r="66" spans="2:14" ht="15.75" x14ac:dyDescent="0.25">
      <c r="B66" s="46" t="s">
        <v>217</v>
      </c>
      <c r="C66" s="46"/>
      <c r="D66" s="80" t="s">
        <v>218</v>
      </c>
      <c r="E66" s="75">
        <v>1</v>
      </c>
      <c r="F66" s="50">
        <v>6</v>
      </c>
      <c r="G66" s="50">
        <v>7</v>
      </c>
      <c r="H66" s="50">
        <v>11</v>
      </c>
      <c r="I66" s="76">
        <v>13</v>
      </c>
      <c r="J66" s="50"/>
      <c r="K66" s="50"/>
      <c r="L66" s="50"/>
      <c r="M66" s="50"/>
      <c r="N66" s="50"/>
    </row>
    <row r="67" spans="2:14" ht="15.75" x14ac:dyDescent="0.25">
      <c r="B67" s="46" t="s">
        <v>219</v>
      </c>
      <c r="C67" s="46"/>
      <c r="E67" s="75">
        <v>2</v>
      </c>
      <c r="F67" s="50">
        <v>12</v>
      </c>
      <c r="G67" s="50">
        <v>14</v>
      </c>
      <c r="H67" s="50">
        <v>22</v>
      </c>
      <c r="I67" s="76">
        <v>26</v>
      </c>
      <c r="J67" s="50"/>
      <c r="K67" s="50"/>
      <c r="L67" s="50"/>
      <c r="M67" s="50"/>
      <c r="N67" s="50"/>
    </row>
    <row r="68" spans="2:14" ht="15.75" x14ac:dyDescent="0.25">
      <c r="B68" s="46" t="s">
        <v>220</v>
      </c>
      <c r="C68" s="46"/>
      <c r="E68" s="75">
        <v>3</v>
      </c>
      <c r="F68" s="50">
        <v>18</v>
      </c>
      <c r="G68" s="50">
        <v>21</v>
      </c>
      <c r="H68" s="50">
        <v>33</v>
      </c>
      <c r="I68" s="76">
        <v>39</v>
      </c>
      <c r="J68" s="50"/>
      <c r="K68" s="50"/>
      <c r="L68" s="50"/>
      <c r="M68" s="50"/>
      <c r="N68" s="50"/>
    </row>
    <row r="69" spans="2:14" ht="15.75" x14ac:dyDescent="0.25">
      <c r="B69" s="46" t="s">
        <v>221</v>
      </c>
      <c r="C69" s="46"/>
      <c r="E69" s="75">
        <v>4</v>
      </c>
      <c r="F69" s="50">
        <v>24</v>
      </c>
      <c r="G69" s="50">
        <v>28</v>
      </c>
      <c r="H69" s="50">
        <v>44</v>
      </c>
      <c r="I69" s="76">
        <v>52</v>
      </c>
      <c r="J69" s="50"/>
      <c r="K69" s="50"/>
      <c r="L69" s="50"/>
      <c r="M69" s="50"/>
      <c r="N69" s="50"/>
    </row>
    <row r="70" spans="2:14" ht="16.5" thickBot="1" x14ac:dyDescent="0.3">
      <c r="B70" s="46" t="s">
        <v>222</v>
      </c>
      <c r="C70" s="46"/>
      <c r="E70" s="77">
        <v>5</v>
      </c>
      <c r="F70" s="78">
        <v>30</v>
      </c>
      <c r="G70" s="78">
        <v>35</v>
      </c>
      <c r="H70" s="78">
        <v>55</v>
      </c>
      <c r="I70" s="79">
        <v>65</v>
      </c>
      <c r="J70" s="50"/>
      <c r="K70" s="50"/>
      <c r="L70" s="50"/>
      <c r="M70" s="50"/>
      <c r="N70" s="50"/>
    </row>
    <row r="71" spans="2:14" ht="15.75" x14ac:dyDescent="0.25">
      <c r="B71" s="46" t="s">
        <v>223</v>
      </c>
      <c r="C71" s="46"/>
      <c r="I71" s="50"/>
      <c r="J71" s="50"/>
      <c r="K71" s="50"/>
      <c r="L71" s="50"/>
      <c r="M71" s="50"/>
      <c r="N71" s="50"/>
    </row>
    <row r="72" spans="2:14" ht="15.75" x14ac:dyDescent="0.25">
      <c r="B72" s="46" t="s">
        <v>224</v>
      </c>
      <c r="C72" s="46"/>
      <c r="I72" s="50"/>
      <c r="J72" s="50"/>
      <c r="K72" s="50"/>
      <c r="L72" s="50"/>
      <c r="M72" s="50"/>
      <c r="N72" s="50"/>
    </row>
    <row r="73" spans="2:14" ht="15.75" x14ac:dyDescent="0.25">
      <c r="B73" s="46" t="s">
        <v>225</v>
      </c>
      <c r="I73" s="50"/>
      <c r="J73" s="50"/>
      <c r="K73" s="50"/>
      <c r="L73" s="50"/>
      <c r="M73" s="50"/>
      <c r="N73" s="50"/>
    </row>
    <row r="74" spans="2:14" ht="15.75" x14ac:dyDescent="0.25">
      <c r="B74" s="46" t="s">
        <v>226</v>
      </c>
      <c r="F74">
        <v>0</v>
      </c>
      <c r="G74">
        <v>50</v>
      </c>
      <c r="H74">
        <v>0</v>
      </c>
      <c r="I74" s="50"/>
      <c r="J74" s="50"/>
      <c r="K74" s="50"/>
      <c r="L74" s="50"/>
      <c r="M74" s="50"/>
      <c r="N74" s="50"/>
    </row>
    <row r="75" spans="2:14" ht="15.75" x14ac:dyDescent="0.25">
      <c r="B75" s="46" t="s">
        <v>227</v>
      </c>
      <c r="F75">
        <v>51</v>
      </c>
      <c r="G75">
        <v>75</v>
      </c>
      <c r="H75">
        <v>-1</v>
      </c>
      <c r="I75" s="50"/>
      <c r="J75" s="50"/>
      <c r="K75" s="50"/>
      <c r="L75" s="50"/>
      <c r="M75" s="50"/>
      <c r="N75" s="50"/>
    </row>
    <row r="76" spans="2:14" x14ac:dyDescent="0.2">
      <c r="F76">
        <v>76</v>
      </c>
      <c r="G76">
        <v>100</v>
      </c>
      <c r="H76">
        <v>-2</v>
      </c>
      <c r="I76" s="50"/>
      <c r="J76" s="50"/>
      <c r="K76" s="50"/>
      <c r="L76" s="50"/>
      <c r="M76" s="50"/>
      <c r="N76" s="50"/>
    </row>
    <row r="77" spans="2:14" x14ac:dyDescent="0.2">
      <c r="B77" s="18" t="s">
        <v>228</v>
      </c>
      <c r="I77" s="50"/>
      <c r="J77" s="50"/>
      <c r="K77" s="50"/>
      <c r="L77" s="50"/>
      <c r="M77" s="50"/>
      <c r="N77" s="50"/>
    </row>
    <row r="78" spans="2:14" ht="15.75" x14ac:dyDescent="0.25">
      <c r="B78" s="46" t="s">
        <v>229</v>
      </c>
      <c r="D78" s="51" t="s">
        <v>229</v>
      </c>
      <c r="I78" s="50"/>
      <c r="J78" s="50"/>
      <c r="K78" s="50"/>
      <c r="L78" s="50"/>
      <c r="M78" s="50"/>
      <c r="N78" s="50"/>
    </row>
    <row r="79" spans="2:14" ht="15.75" x14ac:dyDescent="0.25">
      <c r="B79" s="46" t="s">
        <v>230</v>
      </c>
      <c r="D79" s="51" t="s">
        <v>231</v>
      </c>
      <c r="I79" s="50"/>
      <c r="J79" s="50"/>
      <c r="K79" s="50"/>
      <c r="L79" s="50"/>
      <c r="M79" s="50"/>
      <c r="N79" s="50"/>
    </row>
    <row r="80" spans="2:14" ht="15.75" x14ac:dyDescent="0.25">
      <c r="B80" s="46" t="s">
        <v>232</v>
      </c>
      <c r="D80" s="51" t="s">
        <v>227</v>
      </c>
      <c r="I80" s="50"/>
      <c r="J80" s="50"/>
      <c r="K80" s="50"/>
      <c r="L80" s="50"/>
      <c r="M80" s="50"/>
      <c r="N80" s="50"/>
    </row>
    <row r="81" spans="2:14" ht="15.75" x14ac:dyDescent="0.25">
      <c r="B81" s="46" t="s">
        <v>227</v>
      </c>
      <c r="D81" s="51" t="s">
        <v>233</v>
      </c>
      <c r="I81" s="50"/>
      <c r="J81" s="50"/>
      <c r="K81" s="50"/>
      <c r="L81" s="50"/>
      <c r="M81" s="50"/>
      <c r="N81" s="50"/>
    </row>
    <row r="82" spans="2:14" ht="15.75" x14ac:dyDescent="0.25">
      <c r="B82" s="46" t="s">
        <v>234</v>
      </c>
      <c r="D82" s="51" t="s">
        <v>5</v>
      </c>
      <c r="I82" s="50"/>
      <c r="J82" s="50"/>
      <c r="K82" s="50"/>
      <c r="L82" s="50"/>
      <c r="M82" s="50"/>
      <c r="N82" s="50"/>
    </row>
    <row r="83" spans="2:14" ht="15.75" x14ac:dyDescent="0.25">
      <c r="B83" s="46" t="s">
        <v>235</v>
      </c>
      <c r="D83" s="67" t="s">
        <v>235</v>
      </c>
      <c r="I83" s="50"/>
      <c r="J83" s="50"/>
      <c r="K83" s="50"/>
      <c r="L83" s="50"/>
      <c r="M83" s="50"/>
      <c r="N83" s="50"/>
    </row>
    <row r="84" spans="2:14" ht="15.75" x14ac:dyDescent="0.25">
      <c r="B84" s="46" t="s">
        <v>5</v>
      </c>
      <c r="D84" s="67" t="s">
        <v>236</v>
      </c>
      <c r="I84" s="50"/>
      <c r="J84" s="50"/>
      <c r="K84" s="50"/>
      <c r="L84" s="50"/>
      <c r="M84" s="50"/>
      <c r="N84" s="50"/>
    </row>
    <row r="85" spans="2:14" x14ac:dyDescent="0.2">
      <c r="I85" s="50"/>
      <c r="J85" s="50"/>
      <c r="K85" s="50"/>
      <c r="L85" s="50"/>
      <c r="M85" s="50"/>
      <c r="N85" s="50"/>
    </row>
    <row r="86" spans="2:14" x14ac:dyDescent="0.2">
      <c r="I86" s="50"/>
      <c r="J86" s="50"/>
      <c r="K86" s="50"/>
      <c r="L86" s="50"/>
      <c r="M86" s="50"/>
      <c r="N86" s="50"/>
    </row>
    <row r="87" spans="2:14" x14ac:dyDescent="0.2">
      <c r="I87" s="50"/>
      <c r="J87" s="50"/>
      <c r="K87" s="50"/>
      <c r="L87" s="50"/>
      <c r="M87" s="50"/>
      <c r="N87" s="50"/>
    </row>
    <row r="88" spans="2:14" x14ac:dyDescent="0.2">
      <c r="I88" s="50"/>
      <c r="J88" s="50"/>
      <c r="K88" s="50"/>
      <c r="L88" s="50"/>
      <c r="M88" s="50"/>
      <c r="N88" s="50"/>
    </row>
  </sheetData>
  <dataConsolidate/>
  <mergeCells count="7">
    <mergeCell ref="I46:I53"/>
    <mergeCell ref="I54:I61"/>
    <mergeCell ref="I20:L20"/>
    <mergeCell ref="I16:L16"/>
    <mergeCell ref="I19:L19"/>
    <mergeCell ref="I37:I41"/>
    <mergeCell ref="I42:I45"/>
  </mergeCells>
  <pageMargins left="0.75" right="0.75" top="1" bottom="1"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8B503-39EF-4E77-A264-542261DDFE56}">
  <sheetPr>
    <pageSetUpPr fitToPage="1"/>
  </sheetPr>
  <dimension ref="A1:JD48"/>
  <sheetViews>
    <sheetView showGridLines="0" tabSelected="1" zoomScale="50" zoomScaleNormal="50" workbookViewId="0">
      <selection activeCell="L22" sqref="L22"/>
    </sheetView>
  </sheetViews>
  <sheetFormatPr baseColWidth="10" defaultColWidth="11.28515625" defaultRowHeight="18" x14ac:dyDescent="0.25"/>
  <cols>
    <col min="1" max="1" width="9.140625" style="81" customWidth="1"/>
    <col min="2" max="2" width="31.85546875" style="81" customWidth="1"/>
    <col min="3" max="3" width="23.7109375" style="81" customWidth="1"/>
    <col min="4" max="4" width="23.28515625" style="81" customWidth="1"/>
    <col min="5" max="5" width="22.85546875" style="81" customWidth="1"/>
    <col min="6" max="6" width="15.85546875" style="81" customWidth="1"/>
    <col min="7" max="7" width="101.42578125" style="81" customWidth="1"/>
    <col min="8" max="8" width="22.28515625" style="81" customWidth="1"/>
    <col min="9" max="9" width="48.42578125" style="81" customWidth="1"/>
    <col min="10" max="10" width="34.7109375" style="81" customWidth="1"/>
    <col min="11" max="11" width="54" style="81" customWidth="1"/>
    <col min="12" max="12" width="33.140625" style="81" customWidth="1"/>
    <col min="13" max="13" width="30.28515625" style="81" customWidth="1"/>
    <col min="14" max="14" width="31.85546875" style="81" customWidth="1"/>
    <col min="15" max="16" width="19.140625" style="242" customWidth="1"/>
    <col min="17" max="18" width="27.140625" style="242" customWidth="1"/>
    <col min="19" max="22" width="19.140625" style="242" customWidth="1"/>
    <col min="23" max="23" width="21.140625" style="242" customWidth="1"/>
    <col min="24" max="24" width="21" style="242" customWidth="1"/>
    <col min="25" max="26" width="14" style="242" customWidth="1"/>
    <col min="27" max="27" width="21" style="81" hidden="1" customWidth="1"/>
    <col min="28" max="30" width="10.140625" style="81" customWidth="1"/>
    <col min="31" max="31" width="23.140625" style="81" customWidth="1"/>
    <col min="32" max="33" width="0" style="81" hidden="1" customWidth="1"/>
    <col min="34" max="34" width="32.85546875" style="81" customWidth="1"/>
    <col min="35" max="35" width="41.7109375" style="81" customWidth="1"/>
    <col min="36" max="36" width="17.140625" style="81" customWidth="1"/>
    <col min="37" max="37" width="24.42578125" style="81" customWidth="1"/>
    <col min="38" max="38" width="11.28515625" style="81"/>
    <col min="39" max="39" width="17.85546875" style="81" customWidth="1"/>
    <col min="40" max="40" width="14" style="81" bestFit="1" customWidth="1"/>
    <col min="41" max="41" width="35.85546875" style="81" customWidth="1"/>
    <col min="42" max="42" width="36.5703125" style="81" customWidth="1"/>
    <col min="43" max="43" width="11.28515625" style="81"/>
    <col min="44" max="44" width="17.140625" style="81" customWidth="1"/>
    <col min="45" max="16384" width="11.28515625" style="81"/>
  </cols>
  <sheetData>
    <row r="1" spans="1:264" ht="1.5" customHeight="1" x14ac:dyDescent="0.25"/>
    <row r="2" spans="1:264" ht="1.5" customHeight="1" x14ac:dyDescent="0.25"/>
    <row r="3" spans="1:264" ht="1.5" customHeight="1" x14ac:dyDescent="0.25"/>
    <row r="4" spans="1:264" ht="1.5" customHeight="1" thickBot="1" x14ac:dyDescent="0.3"/>
    <row r="5" spans="1:264" ht="25.5" customHeight="1" x14ac:dyDescent="0.35">
      <c r="A5" s="956"/>
      <c r="B5" s="957"/>
      <c r="C5" s="962" t="s">
        <v>1</v>
      </c>
      <c r="D5" s="962"/>
      <c r="E5" s="962"/>
      <c r="F5" s="962"/>
      <c r="G5" s="962"/>
      <c r="H5" s="962"/>
      <c r="I5" s="962"/>
      <c r="J5" s="962"/>
      <c r="K5" s="962"/>
      <c r="L5" s="962"/>
      <c r="M5" s="962"/>
      <c r="N5" s="962"/>
      <c r="O5" s="962"/>
      <c r="P5" s="962"/>
      <c r="Q5" s="962"/>
      <c r="R5" s="962"/>
      <c r="S5" s="962"/>
      <c r="T5" s="962"/>
      <c r="U5" s="962"/>
      <c r="V5" s="962"/>
      <c r="W5" s="962"/>
      <c r="X5" s="962"/>
      <c r="Y5" s="962"/>
      <c r="Z5" s="962"/>
      <c r="AA5" s="962"/>
      <c r="AB5" s="962"/>
      <c r="AC5" s="962"/>
      <c r="AD5" s="962"/>
      <c r="AE5" s="962"/>
      <c r="AF5" s="962"/>
      <c r="AG5" s="962"/>
      <c r="AH5" s="962"/>
      <c r="AI5" s="962"/>
      <c r="AJ5" s="962"/>
      <c r="AK5" s="962"/>
      <c r="AL5" s="962"/>
      <c r="AM5" s="962"/>
      <c r="AN5" s="963" t="s">
        <v>275</v>
      </c>
      <c r="AO5" s="964"/>
      <c r="AP5" s="965" t="s">
        <v>276</v>
      </c>
      <c r="AQ5" s="965"/>
      <c r="AR5" s="965"/>
      <c r="AS5" s="965"/>
      <c r="AT5" s="966"/>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row>
    <row r="6" spans="1:264" ht="23.25" customHeight="1" x14ac:dyDescent="0.35">
      <c r="A6" s="958"/>
      <c r="B6" s="959"/>
      <c r="C6" s="967" t="s">
        <v>138</v>
      </c>
      <c r="D6" s="967"/>
      <c r="E6" s="967"/>
      <c r="F6" s="967"/>
      <c r="G6" s="967" t="s">
        <v>277</v>
      </c>
      <c r="H6" s="967"/>
      <c r="I6" s="967"/>
      <c r="J6" s="967"/>
      <c r="K6" s="967"/>
      <c r="L6" s="967"/>
      <c r="M6" s="967"/>
      <c r="N6" s="967"/>
      <c r="O6" s="967"/>
      <c r="P6" s="967"/>
      <c r="Q6" s="967"/>
      <c r="R6" s="967"/>
      <c r="S6" s="967"/>
      <c r="T6" s="967"/>
      <c r="U6" s="967"/>
      <c r="V6" s="967"/>
      <c r="W6" s="967"/>
      <c r="X6" s="967"/>
      <c r="Y6" s="967"/>
      <c r="Z6" s="967"/>
      <c r="AA6" s="967"/>
      <c r="AB6" s="967"/>
      <c r="AC6" s="967"/>
      <c r="AD6" s="967"/>
      <c r="AE6" s="967"/>
      <c r="AF6" s="967"/>
      <c r="AG6" s="967"/>
      <c r="AH6" s="967"/>
      <c r="AI6" s="967"/>
      <c r="AJ6" s="967"/>
      <c r="AK6" s="967"/>
      <c r="AL6" s="967"/>
      <c r="AM6" s="967"/>
      <c r="AN6" s="968" t="s">
        <v>278</v>
      </c>
      <c r="AO6" s="969"/>
      <c r="AP6" s="970">
        <v>2</v>
      </c>
      <c r="AQ6" s="970"/>
      <c r="AR6" s="970"/>
      <c r="AS6" s="970"/>
      <c r="AT6" s="971"/>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row>
    <row r="7" spans="1:264" ht="49.5" customHeight="1" thickBot="1" x14ac:dyDescent="0.4">
      <c r="A7" s="960"/>
      <c r="B7" s="961"/>
      <c r="C7" s="972" t="s">
        <v>279</v>
      </c>
      <c r="D7" s="972"/>
      <c r="E7" s="972"/>
      <c r="F7" s="972"/>
      <c r="G7" s="972" t="s">
        <v>446</v>
      </c>
      <c r="H7" s="972"/>
      <c r="I7" s="972"/>
      <c r="J7" s="972"/>
      <c r="K7" s="972"/>
      <c r="L7" s="972"/>
      <c r="M7" s="972"/>
      <c r="N7" s="972"/>
      <c r="O7" s="972"/>
      <c r="P7" s="972"/>
      <c r="Q7" s="972"/>
      <c r="R7" s="972"/>
      <c r="S7" s="972"/>
      <c r="T7" s="972"/>
      <c r="U7" s="972"/>
      <c r="V7" s="972"/>
      <c r="W7" s="972"/>
      <c r="X7" s="972"/>
      <c r="Y7" s="972"/>
      <c r="Z7" s="972"/>
      <c r="AA7" s="972"/>
      <c r="AB7" s="972"/>
      <c r="AC7" s="972"/>
      <c r="AD7" s="972"/>
      <c r="AE7" s="972"/>
      <c r="AF7" s="972"/>
      <c r="AG7" s="972"/>
      <c r="AH7" s="972"/>
      <c r="AI7" s="972"/>
      <c r="AJ7" s="972"/>
      <c r="AK7" s="972"/>
      <c r="AL7" s="972"/>
      <c r="AM7" s="972"/>
      <c r="AN7" s="940" t="s">
        <v>280</v>
      </c>
      <c r="AO7" s="941"/>
      <c r="AP7" s="942">
        <v>43123</v>
      </c>
      <c r="AQ7" s="942"/>
      <c r="AR7" s="942"/>
      <c r="AS7" s="942"/>
      <c r="AT7" s="94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row>
    <row r="8" spans="1:264" ht="23.25" customHeight="1" thickBot="1" x14ac:dyDescent="0.3">
      <c r="A8" s="944"/>
      <c r="B8" s="944"/>
      <c r="C8" s="243"/>
      <c r="D8" s="243"/>
      <c r="E8" s="244"/>
      <c r="F8" s="244"/>
      <c r="G8" s="244"/>
      <c r="H8" s="244"/>
      <c r="I8" s="244"/>
      <c r="J8" s="244"/>
      <c r="K8" s="132"/>
      <c r="L8" s="132"/>
      <c r="M8" s="132"/>
      <c r="N8" s="132"/>
      <c r="O8" s="132"/>
      <c r="P8" s="132"/>
      <c r="Q8" s="132"/>
      <c r="R8" s="132"/>
      <c r="S8" s="132"/>
      <c r="T8" s="132"/>
      <c r="U8" s="132"/>
      <c r="V8" s="132"/>
      <c r="W8" s="132"/>
      <c r="X8" s="132"/>
      <c r="Y8" s="132"/>
      <c r="Z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2"/>
      <c r="CN8" s="132"/>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2"/>
      <c r="EG8" s="132"/>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2"/>
      <c r="IT8" s="132"/>
      <c r="IU8" s="132"/>
      <c r="IV8" s="132"/>
      <c r="IW8" s="132"/>
      <c r="IX8" s="132"/>
      <c r="IY8" s="132"/>
      <c r="IZ8" s="132"/>
      <c r="JA8" s="132"/>
      <c r="JB8" s="132"/>
      <c r="JC8" s="132"/>
      <c r="JD8" s="132"/>
    </row>
    <row r="9" spans="1:264" ht="23.25" customHeight="1" thickBot="1" x14ac:dyDescent="0.3">
      <c r="A9" s="134" t="s">
        <v>281</v>
      </c>
      <c r="B9" s="945">
        <v>43706</v>
      </c>
      <c r="C9" s="946"/>
      <c r="D9" s="947">
        <f>'[1]SEPG-F-007'!A7:M7</f>
        <v>0</v>
      </c>
      <c r="E9" s="948"/>
      <c r="F9" s="948"/>
      <c r="G9" s="948"/>
      <c r="H9" s="948"/>
      <c r="I9" s="948"/>
      <c r="J9" s="948"/>
      <c r="K9" s="948"/>
      <c r="L9" s="948"/>
      <c r="M9" s="948"/>
      <c r="N9" s="948"/>
      <c r="O9" s="948"/>
      <c r="P9" s="948"/>
      <c r="Q9" s="948"/>
      <c r="R9" s="948"/>
      <c r="S9" s="948"/>
      <c r="T9" s="948"/>
      <c r="U9" s="948"/>
      <c r="V9" s="948"/>
      <c r="W9" s="948"/>
      <c r="X9" s="948"/>
      <c r="Y9" s="948"/>
      <c r="Z9" s="948"/>
      <c r="AA9" s="948"/>
      <c r="AB9" s="948"/>
      <c r="AC9" s="948"/>
      <c r="AD9" s="948"/>
      <c r="AE9" s="948"/>
      <c r="AF9" s="948"/>
      <c r="AG9" s="948"/>
      <c r="AH9" s="948"/>
      <c r="AI9" s="948"/>
      <c r="AJ9" s="948"/>
      <c r="AK9" s="948"/>
      <c r="AL9" s="948"/>
      <c r="AM9" s="948"/>
      <c r="AN9" s="948"/>
      <c r="AO9" s="948"/>
      <c r="AP9" s="948"/>
      <c r="AQ9" s="948"/>
      <c r="AR9" s="948"/>
      <c r="AS9" s="948"/>
      <c r="AT9" s="949"/>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row>
    <row r="10" spans="1:264" ht="58.5" customHeight="1" thickBot="1" x14ac:dyDescent="0.3">
      <c r="A10" s="950" t="s">
        <v>282</v>
      </c>
      <c r="B10" s="951"/>
      <c r="C10" s="952"/>
      <c r="D10" s="953" t="s">
        <v>443</v>
      </c>
      <c r="E10" s="954"/>
      <c r="F10" s="954"/>
      <c r="G10" s="954"/>
      <c r="H10" s="954"/>
      <c r="I10" s="954"/>
      <c r="J10" s="954"/>
      <c r="K10" s="954"/>
      <c r="L10" s="954"/>
      <c r="M10" s="954"/>
      <c r="N10" s="954"/>
      <c r="O10" s="954"/>
      <c r="P10" s="954"/>
      <c r="Q10" s="954"/>
      <c r="R10" s="954"/>
      <c r="S10" s="954"/>
      <c r="T10" s="954"/>
      <c r="U10" s="954"/>
      <c r="V10" s="954"/>
      <c r="W10" s="954"/>
      <c r="X10" s="954"/>
      <c r="Y10" s="954"/>
      <c r="Z10" s="954"/>
      <c r="AA10" s="954"/>
      <c r="AB10" s="954"/>
      <c r="AC10" s="954"/>
      <c r="AD10" s="954"/>
      <c r="AE10" s="954"/>
      <c r="AF10" s="954"/>
      <c r="AG10" s="954"/>
      <c r="AH10" s="954"/>
      <c r="AI10" s="954"/>
      <c r="AJ10" s="954"/>
      <c r="AK10" s="954"/>
      <c r="AL10" s="954"/>
      <c r="AM10" s="954"/>
      <c r="AN10" s="954"/>
      <c r="AO10" s="954"/>
      <c r="AP10" s="954"/>
      <c r="AQ10" s="954"/>
      <c r="AR10" s="954"/>
      <c r="AS10" s="954"/>
      <c r="AT10" s="955"/>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row>
    <row r="11" spans="1:264" ht="18.75" thickBot="1" x14ac:dyDescent="0.3">
      <c r="A11" s="243"/>
      <c r="B11" s="243"/>
      <c r="C11" s="243"/>
      <c r="D11" s="243"/>
      <c r="E11" s="244"/>
      <c r="F11" s="244"/>
      <c r="G11" s="244" t="s">
        <v>283</v>
      </c>
      <c r="H11" s="244"/>
      <c r="I11" s="244"/>
      <c r="J11" s="244"/>
      <c r="K11" s="132"/>
      <c r="L11" s="132"/>
      <c r="M11" s="132"/>
      <c r="N11" s="132"/>
      <c r="O11" s="132"/>
      <c r="P11" s="132"/>
      <c r="Q11" s="132"/>
      <c r="R11" s="132"/>
      <c r="S11" s="132"/>
      <c r="T11" s="132"/>
      <c r="U11" s="132"/>
      <c r="V11" s="132"/>
      <c r="W11" s="132"/>
      <c r="X11" s="132"/>
      <c r="Y11" s="132"/>
      <c r="Z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2"/>
      <c r="CN11" s="132"/>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2"/>
      <c r="EG11" s="132"/>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2"/>
      <c r="FZ11" s="132"/>
      <c r="GA11" s="132"/>
      <c r="GB11" s="132"/>
      <c r="GC11" s="132"/>
      <c r="GD11" s="132"/>
      <c r="GE11" s="132"/>
      <c r="GF11" s="132"/>
      <c r="GG11" s="132"/>
      <c r="GH11" s="132"/>
      <c r="GI11" s="132"/>
      <c r="GJ11" s="132"/>
      <c r="GK11" s="132"/>
      <c r="GL11" s="132"/>
      <c r="GM11" s="132"/>
      <c r="GN11" s="132"/>
      <c r="GO11" s="132"/>
      <c r="GP11" s="132"/>
      <c r="GQ11" s="132"/>
      <c r="GR11" s="132"/>
      <c r="GS11" s="132"/>
      <c r="GT11" s="132"/>
      <c r="GU11" s="132"/>
      <c r="GV11" s="132"/>
      <c r="GW11" s="132"/>
      <c r="GX11" s="132"/>
      <c r="GY11" s="132"/>
      <c r="GZ11" s="132"/>
      <c r="HA11" s="132"/>
      <c r="HB11" s="132"/>
      <c r="HC11" s="132"/>
      <c r="HD11" s="132"/>
      <c r="HE11" s="132"/>
      <c r="HF11" s="132"/>
      <c r="HG11" s="132"/>
      <c r="HH11" s="132"/>
      <c r="HI11" s="132"/>
      <c r="HJ11" s="132"/>
      <c r="HK11" s="132"/>
      <c r="HL11" s="132"/>
      <c r="HM11" s="132"/>
      <c r="HN11" s="132"/>
      <c r="HO11" s="132"/>
      <c r="HP11" s="132"/>
      <c r="HQ11" s="132"/>
      <c r="HR11" s="132"/>
      <c r="HS11" s="132"/>
      <c r="HT11" s="132"/>
      <c r="HU11" s="132"/>
      <c r="HV11" s="132"/>
      <c r="HW11" s="132"/>
      <c r="HX11" s="132"/>
      <c r="HY11" s="132"/>
      <c r="HZ11" s="132"/>
      <c r="IA11" s="132"/>
      <c r="IB11" s="132"/>
      <c r="IC11" s="132"/>
      <c r="ID11" s="132"/>
      <c r="IE11" s="132"/>
      <c r="IF11" s="132"/>
      <c r="IG11" s="132"/>
      <c r="IH11" s="132"/>
      <c r="II11" s="132"/>
      <c r="IJ11" s="132"/>
      <c r="IK11" s="132"/>
      <c r="IL11" s="132"/>
      <c r="IM11" s="132"/>
      <c r="IN11" s="132"/>
      <c r="IO11" s="132"/>
      <c r="IP11" s="132"/>
      <c r="IQ11" s="132"/>
      <c r="IR11" s="132"/>
      <c r="IS11" s="132"/>
      <c r="IT11" s="132"/>
      <c r="IU11" s="132"/>
      <c r="IV11" s="132"/>
      <c r="IW11" s="132"/>
      <c r="IX11" s="132"/>
      <c r="IY11" s="132"/>
      <c r="IZ11" s="132"/>
      <c r="JA11" s="132"/>
      <c r="JB11" s="132"/>
      <c r="JC11" s="132"/>
      <c r="JD11" s="132"/>
    </row>
    <row r="12" spans="1:264" ht="33" customHeight="1" thickBot="1" x14ac:dyDescent="0.3">
      <c r="A12" s="919" t="s">
        <v>284</v>
      </c>
      <c r="B12" s="920"/>
      <c r="C12" s="920"/>
      <c r="D12" s="920"/>
      <c r="E12" s="920"/>
      <c r="F12" s="920"/>
      <c r="G12" s="920"/>
      <c r="H12" s="920"/>
      <c r="I12" s="920"/>
      <c r="J12" s="920"/>
      <c r="K12" s="920"/>
      <c r="L12" s="920"/>
      <c r="M12" s="920"/>
      <c r="N12" s="920"/>
      <c r="O12" s="920"/>
      <c r="P12" s="920"/>
      <c r="Q12" s="920"/>
      <c r="R12" s="920"/>
      <c r="S12" s="920"/>
      <c r="T12" s="920"/>
      <c r="U12" s="920"/>
      <c r="V12" s="920"/>
      <c r="W12" s="920"/>
      <c r="X12" s="920"/>
      <c r="Y12" s="920"/>
      <c r="Z12" s="920"/>
      <c r="AA12" s="920"/>
      <c r="AB12" s="920"/>
      <c r="AC12" s="920"/>
      <c r="AD12" s="920"/>
      <c r="AE12" s="920"/>
      <c r="AF12" s="920"/>
      <c r="AG12" s="920"/>
      <c r="AH12" s="920"/>
      <c r="AI12" s="920"/>
      <c r="AJ12" s="920"/>
      <c r="AK12" s="920"/>
      <c r="AL12" s="920"/>
      <c r="AM12" s="920"/>
      <c r="AN12" s="920"/>
      <c r="AO12" s="920"/>
      <c r="AP12" s="920"/>
      <c r="AQ12" s="920"/>
      <c r="AR12" s="920"/>
      <c r="AS12" s="920"/>
      <c r="AT12" s="921"/>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row>
    <row r="13" spans="1:264" ht="37.5" customHeight="1" thickBot="1" x14ac:dyDescent="0.3">
      <c r="A13" s="922" t="s">
        <v>285</v>
      </c>
      <c r="B13" s="923"/>
      <c r="C13" s="923"/>
      <c r="D13" s="923"/>
      <c r="E13" s="923"/>
      <c r="F13" s="923"/>
      <c r="G13" s="923"/>
      <c r="H13" s="923"/>
      <c r="I13" s="923"/>
      <c r="J13" s="923"/>
      <c r="K13" s="923"/>
      <c r="L13" s="923"/>
      <c r="M13" s="923"/>
      <c r="N13" s="923"/>
      <c r="O13" s="923"/>
      <c r="P13" s="923"/>
      <c r="Q13" s="923"/>
      <c r="R13" s="923"/>
      <c r="S13" s="923"/>
      <c r="T13" s="923"/>
      <c r="U13" s="923"/>
      <c r="V13" s="923"/>
      <c r="W13" s="923"/>
      <c r="X13" s="923"/>
      <c r="Y13" s="923"/>
      <c r="Z13" s="923"/>
      <c r="AA13" s="923"/>
      <c r="AB13" s="923"/>
      <c r="AC13" s="923"/>
      <c r="AD13" s="923"/>
      <c r="AE13" s="923"/>
      <c r="AF13" s="923"/>
      <c r="AG13" s="923"/>
      <c r="AH13" s="923"/>
      <c r="AI13" s="923"/>
      <c r="AJ13" s="923"/>
      <c r="AK13" s="923"/>
      <c r="AL13" s="923"/>
      <c r="AM13" s="923"/>
      <c r="AN13" s="923"/>
      <c r="AO13" s="923"/>
      <c r="AP13" s="923"/>
      <c r="AQ13" s="923"/>
      <c r="AR13" s="923"/>
      <c r="AS13" s="923"/>
      <c r="AT13" s="924"/>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c r="CV13" s="132"/>
      <c r="CW13" s="132"/>
      <c r="CX13" s="132"/>
      <c r="CY13" s="132"/>
      <c r="CZ13" s="132"/>
      <c r="DA13" s="132"/>
      <c r="DB13" s="132"/>
      <c r="DC13" s="132"/>
      <c r="DD13" s="132"/>
      <c r="DE13" s="132"/>
      <c r="DF13" s="132"/>
      <c r="DG13" s="132"/>
      <c r="DH13" s="132"/>
      <c r="DI13" s="132"/>
      <c r="DJ13" s="132"/>
      <c r="DK13" s="132"/>
      <c r="DL13" s="132"/>
      <c r="DM13" s="132"/>
      <c r="DN13" s="132"/>
      <c r="DO13" s="132"/>
      <c r="DP13" s="132"/>
      <c r="DQ13" s="132"/>
      <c r="DR13" s="132"/>
      <c r="DS13" s="132"/>
      <c r="DT13" s="132"/>
      <c r="DU13" s="132"/>
      <c r="DV13" s="132"/>
      <c r="DW13" s="132"/>
      <c r="DX13" s="132"/>
      <c r="DY13" s="132"/>
      <c r="DZ13" s="132"/>
      <c r="EA13" s="132"/>
      <c r="EB13" s="132"/>
      <c r="EC13" s="132"/>
      <c r="ED13" s="132"/>
      <c r="EE13" s="132"/>
      <c r="EF13" s="132"/>
      <c r="EG13" s="132"/>
      <c r="EH13" s="132"/>
      <c r="EI13" s="132"/>
      <c r="EJ13" s="132"/>
      <c r="EK13" s="132"/>
      <c r="EL13" s="132"/>
      <c r="EM13" s="132"/>
      <c r="EN13" s="132"/>
      <c r="EO13" s="132"/>
      <c r="EP13" s="132"/>
      <c r="EQ13" s="132"/>
      <c r="ER13" s="132"/>
      <c r="ES13" s="132"/>
      <c r="ET13" s="132"/>
      <c r="EU13" s="132"/>
      <c r="EV13" s="132"/>
      <c r="EW13" s="132"/>
      <c r="EX13" s="132"/>
      <c r="EY13" s="132"/>
      <c r="EZ13" s="132"/>
      <c r="FA13" s="132"/>
      <c r="FB13" s="132"/>
      <c r="FC13" s="132"/>
      <c r="FD13" s="132"/>
      <c r="FE13" s="132"/>
      <c r="FF13" s="132"/>
      <c r="FG13" s="132"/>
      <c r="FH13" s="132"/>
      <c r="FI13" s="132"/>
      <c r="FJ13" s="132"/>
      <c r="FK13" s="132"/>
      <c r="FL13" s="132"/>
      <c r="FM13" s="132"/>
      <c r="FN13" s="132"/>
      <c r="FO13" s="132"/>
      <c r="FP13" s="132"/>
      <c r="FQ13" s="132"/>
      <c r="FR13" s="132"/>
      <c r="FS13" s="132"/>
      <c r="FT13" s="132"/>
      <c r="FU13" s="132"/>
      <c r="FV13" s="132"/>
      <c r="FW13" s="132"/>
      <c r="FX13" s="132"/>
      <c r="FY13" s="132"/>
      <c r="FZ13" s="132"/>
      <c r="GA13" s="132"/>
      <c r="GB13" s="132"/>
      <c r="GC13" s="132"/>
      <c r="GD13" s="132"/>
      <c r="GE13" s="132"/>
      <c r="GF13" s="132"/>
      <c r="GG13" s="132"/>
      <c r="GH13" s="132"/>
      <c r="GI13" s="132"/>
      <c r="GJ13" s="132"/>
      <c r="GK13" s="132"/>
      <c r="GL13" s="132"/>
      <c r="GM13" s="132"/>
      <c r="GN13" s="132"/>
      <c r="GO13" s="132"/>
      <c r="GP13" s="132"/>
      <c r="GQ13" s="132"/>
      <c r="GR13" s="132"/>
      <c r="GS13" s="132"/>
      <c r="GT13" s="132"/>
      <c r="GU13" s="132"/>
      <c r="GV13" s="132"/>
      <c r="GW13" s="132"/>
      <c r="GX13" s="132"/>
      <c r="GY13" s="132"/>
      <c r="GZ13" s="132"/>
      <c r="HA13" s="132"/>
      <c r="HB13" s="132"/>
      <c r="HC13" s="132"/>
      <c r="HD13" s="132"/>
      <c r="HE13" s="132"/>
      <c r="HF13" s="132"/>
      <c r="HG13" s="132"/>
      <c r="HH13" s="132"/>
      <c r="HI13" s="132"/>
      <c r="HJ13" s="132"/>
      <c r="HK13" s="132"/>
      <c r="HL13" s="132"/>
      <c r="HM13" s="132"/>
      <c r="HN13" s="132"/>
      <c r="HO13" s="132"/>
      <c r="HP13" s="132"/>
      <c r="HQ13" s="132"/>
      <c r="HR13" s="132"/>
      <c r="HS13" s="132"/>
      <c r="HT13" s="132"/>
      <c r="HU13" s="132"/>
      <c r="HV13" s="132"/>
      <c r="HW13" s="132"/>
      <c r="HX13" s="132"/>
      <c r="HY13" s="132"/>
      <c r="HZ13" s="132"/>
      <c r="IA13" s="132"/>
      <c r="IB13" s="132"/>
      <c r="IC13" s="132"/>
      <c r="ID13" s="132"/>
      <c r="IE13" s="132"/>
      <c r="IF13" s="132"/>
      <c r="IG13" s="132"/>
      <c r="IH13" s="132"/>
      <c r="II13" s="132"/>
      <c r="IJ13" s="132"/>
      <c r="IK13" s="132"/>
      <c r="IL13" s="132"/>
      <c r="IM13" s="132"/>
      <c r="IN13" s="132"/>
      <c r="IO13" s="132"/>
      <c r="IP13" s="132"/>
      <c r="IQ13" s="132"/>
      <c r="IR13" s="132"/>
      <c r="IS13" s="132"/>
      <c r="IT13" s="132"/>
      <c r="IU13" s="132"/>
      <c r="IV13" s="132"/>
      <c r="IW13" s="132"/>
      <c r="IX13" s="132"/>
      <c r="IY13" s="132"/>
      <c r="IZ13" s="132"/>
      <c r="JA13" s="132"/>
      <c r="JB13" s="132"/>
      <c r="JC13" s="132"/>
      <c r="JD13" s="132"/>
    </row>
    <row r="14" spans="1:264" ht="33" customHeight="1" thickBot="1" x14ac:dyDescent="0.3">
      <c r="A14" s="925" t="s">
        <v>119</v>
      </c>
      <c r="B14" s="926"/>
      <c r="C14" s="926"/>
      <c r="D14" s="926"/>
      <c r="E14" s="926"/>
      <c r="F14" s="926"/>
      <c r="G14" s="926"/>
      <c r="H14" s="926"/>
      <c r="I14" s="927"/>
      <c r="J14" s="245"/>
      <c r="K14" s="245"/>
      <c r="L14" s="245"/>
      <c r="M14" s="245"/>
      <c r="N14" s="245"/>
      <c r="O14" s="245"/>
      <c r="P14" s="245"/>
      <c r="Q14" s="245"/>
      <c r="R14" s="245"/>
      <c r="S14" s="245"/>
      <c r="T14" s="245"/>
      <c r="U14" s="245"/>
      <c r="V14" s="245"/>
      <c r="W14" s="245"/>
      <c r="X14" s="245"/>
      <c r="Y14" s="245"/>
      <c r="Z14" s="245"/>
      <c r="AA14" s="245"/>
      <c r="AB14" s="245"/>
      <c r="AC14" s="245"/>
      <c r="AD14" s="245"/>
      <c r="AE14" s="245"/>
    </row>
    <row r="15" spans="1:264" ht="18.75" customHeight="1" thickBot="1" x14ac:dyDescent="0.3">
      <c r="A15" s="928"/>
      <c r="B15" s="928"/>
      <c r="C15" s="928"/>
      <c r="D15" s="928"/>
      <c r="E15" s="928"/>
      <c r="F15" s="928"/>
      <c r="G15" s="928"/>
      <c r="H15" s="928"/>
      <c r="I15" s="928"/>
      <c r="J15" s="246"/>
      <c r="K15" s="246"/>
      <c r="L15" s="246"/>
      <c r="M15" s="246"/>
      <c r="N15" s="246"/>
      <c r="O15" s="246"/>
      <c r="P15" s="246"/>
      <c r="Q15" s="246"/>
      <c r="R15" s="246"/>
      <c r="S15" s="246"/>
      <c r="T15" s="246"/>
      <c r="U15" s="246"/>
      <c r="V15" s="246"/>
      <c r="W15" s="246"/>
      <c r="X15" s="246"/>
      <c r="Y15" s="246"/>
      <c r="Z15" s="246"/>
      <c r="AA15" s="246"/>
      <c r="AB15" s="246"/>
      <c r="AC15" s="246"/>
      <c r="AD15" s="246"/>
      <c r="AE15" s="246"/>
    </row>
    <row r="16" spans="1:264" ht="18.75" customHeight="1" x14ac:dyDescent="0.25">
      <c r="A16" s="247"/>
      <c r="B16" s="248"/>
      <c r="C16" s="248"/>
      <c r="D16" s="248"/>
      <c r="E16" s="248"/>
      <c r="F16" s="248"/>
      <c r="G16" s="248"/>
      <c r="H16" s="248"/>
      <c r="I16" s="249"/>
      <c r="J16" s="246"/>
      <c r="K16" s="246"/>
      <c r="L16" s="246"/>
      <c r="M16" s="246"/>
      <c r="N16" s="246"/>
      <c r="O16" s="246"/>
      <c r="P16" s="246"/>
      <c r="Q16" s="246"/>
      <c r="R16" s="246"/>
      <c r="S16" s="246"/>
      <c r="T16" s="246"/>
      <c r="U16" s="246"/>
      <c r="V16" s="246"/>
      <c r="W16" s="246"/>
      <c r="X16" s="246"/>
      <c r="Y16" s="246"/>
      <c r="Z16" s="246"/>
      <c r="AA16" s="246"/>
      <c r="AB16" s="246"/>
      <c r="AC16" s="246"/>
      <c r="AD16" s="246"/>
      <c r="AE16" s="246"/>
    </row>
    <row r="17" spans="1:50" ht="108" customHeight="1" x14ac:dyDescent="0.25">
      <c r="A17" s="929" t="s">
        <v>326</v>
      </c>
      <c r="B17" s="930"/>
      <c r="C17" s="930"/>
      <c r="D17" s="930"/>
      <c r="E17" s="930"/>
      <c r="F17" s="930"/>
      <c r="G17" s="930"/>
      <c r="H17" s="930"/>
      <c r="I17" s="931"/>
      <c r="J17" s="250"/>
      <c r="K17" s="250"/>
      <c r="L17" s="250"/>
      <c r="M17" s="250"/>
      <c r="N17" s="250"/>
      <c r="O17" s="250"/>
      <c r="P17" s="250"/>
      <c r="Q17" s="250"/>
      <c r="R17" s="250"/>
      <c r="S17" s="250"/>
      <c r="T17" s="250"/>
      <c r="U17" s="250"/>
      <c r="V17" s="250"/>
      <c r="W17" s="250"/>
      <c r="X17" s="250"/>
      <c r="Y17" s="250"/>
      <c r="Z17" s="250"/>
      <c r="AA17" s="250"/>
      <c r="AB17" s="250"/>
      <c r="AC17" s="250"/>
      <c r="AD17" s="250"/>
      <c r="AE17" s="250"/>
    </row>
    <row r="18" spans="1:50" ht="105.75" customHeight="1" thickBot="1" x14ac:dyDescent="0.3">
      <c r="A18" s="929"/>
      <c r="B18" s="932"/>
      <c r="C18" s="932"/>
      <c r="D18" s="932"/>
      <c r="E18" s="932"/>
      <c r="F18" s="932"/>
      <c r="G18" s="932"/>
      <c r="H18" s="932"/>
      <c r="I18" s="931"/>
      <c r="J18" s="251"/>
      <c r="K18" s="251"/>
      <c r="L18" s="251"/>
      <c r="M18" s="251"/>
      <c r="N18" s="251"/>
      <c r="O18" s="251"/>
      <c r="P18" s="251"/>
      <c r="Q18" s="251"/>
      <c r="R18" s="251"/>
      <c r="S18" s="251"/>
      <c r="T18" s="251"/>
      <c r="U18" s="251"/>
      <c r="V18" s="251"/>
      <c r="W18" s="251"/>
      <c r="X18" s="251"/>
      <c r="Y18" s="251"/>
      <c r="Z18" s="251"/>
      <c r="AA18" s="251"/>
    </row>
    <row r="19" spans="1:50" ht="30" customHeight="1" x14ac:dyDescent="0.25">
      <c r="A19" s="933" t="s">
        <v>120</v>
      </c>
      <c r="B19" s="915"/>
      <c r="C19" s="915"/>
      <c r="D19" s="915"/>
      <c r="E19" s="915"/>
      <c r="F19" s="915"/>
      <c r="G19" s="935" t="s">
        <v>121</v>
      </c>
      <c r="H19" s="935" t="s">
        <v>328</v>
      </c>
      <c r="I19" s="935"/>
      <c r="J19" s="935"/>
      <c r="K19" s="935"/>
      <c r="L19" s="935"/>
      <c r="M19" s="935"/>
      <c r="N19" s="935"/>
      <c r="O19" s="935"/>
      <c r="P19" s="935"/>
      <c r="Q19" s="915" t="s">
        <v>329</v>
      </c>
      <c r="R19" s="915"/>
      <c r="S19" s="915" t="s">
        <v>332</v>
      </c>
      <c r="T19" s="915"/>
      <c r="U19" s="915"/>
      <c r="V19" s="915" t="s">
        <v>338</v>
      </c>
      <c r="W19" s="401"/>
      <c r="X19" s="401"/>
      <c r="Y19" s="915" t="s">
        <v>122</v>
      </c>
      <c r="Z19" s="915"/>
      <c r="AA19" s="915"/>
      <c r="AB19" s="915"/>
      <c r="AC19" s="918" t="s">
        <v>123</v>
      </c>
      <c r="AD19" s="918"/>
      <c r="AE19" s="918"/>
      <c r="AF19" s="918"/>
      <c r="AG19" s="402"/>
      <c r="AH19" s="915" t="s">
        <v>133</v>
      </c>
      <c r="AI19" s="915"/>
      <c r="AJ19" s="915"/>
      <c r="AK19" s="915"/>
      <c r="AL19" s="915"/>
      <c r="AM19" s="915"/>
      <c r="AN19" s="915"/>
      <c r="AO19" s="915"/>
      <c r="AP19" s="915"/>
      <c r="AQ19" s="915"/>
      <c r="AR19" s="915"/>
      <c r="AS19" s="915"/>
      <c r="AT19" s="939"/>
    </row>
    <row r="20" spans="1:50" ht="30" customHeight="1" x14ac:dyDescent="0.25">
      <c r="A20" s="934"/>
      <c r="B20" s="916"/>
      <c r="C20" s="916"/>
      <c r="D20" s="916"/>
      <c r="E20" s="916"/>
      <c r="F20" s="916"/>
      <c r="G20" s="936"/>
      <c r="H20" s="936"/>
      <c r="I20" s="936"/>
      <c r="J20" s="936"/>
      <c r="K20" s="936"/>
      <c r="L20" s="936"/>
      <c r="M20" s="936"/>
      <c r="N20" s="936"/>
      <c r="O20" s="936"/>
      <c r="P20" s="936"/>
      <c r="Q20" s="916"/>
      <c r="R20" s="916"/>
      <c r="S20" s="916"/>
      <c r="T20" s="916"/>
      <c r="U20" s="916"/>
      <c r="V20" s="916"/>
      <c r="W20" s="399"/>
      <c r="X20" s="399"/>
      <c r="Y20" s="913" t="s">
        <v>124</v>
      </c>
      <c r="Z20" s="916" t="s">
        <v>125</v>
      </c>
      <c r="AA20" s="916" t="s">
        <v>125</v>
      </c>
      <c r="AB20" s="913" t="s">
        <v>47</v>
      </c>
      <c r="AC20" s="913" t="s">
        <v>48</v>
      </c>
      <c r="AD20" s="913" t="s">
        <v>286</v>
      </c>
      <c r="AE20" s="913" t="s">
        <v>126</v>
      </c>
      <c r="AF20" s="913" t="s">
        <v>126</v>
      </c>
      <c r="AG20" s="400"/>
      <c r="AH20" s="916" t="s">
        <v>287</v>
      </c>
      <c r="AI20" s="400" t="s">
        <v>135</v>
      </c>
      <c r="AJ20" s="916" t="s">
        <v>135</v>
      </c>
      <c r="AK20" s="916"/>
      <c r="AL20" s="916"/>
      <c r="AM20" s="916" t="s">
        <v>136</v>
      </c>
      <c r="AN20" s="916"/>
      <c r="AO20" s="916" t="s">
        <v>265</v>
      </c>
      <c r="AP20" s="916" t="s">
        <v>262</v>
      </c>
      <c r="AQ20" s="916" t="s">
        <v>263</v>
      </c>
      <c r="AR20" s="916"/>
      <c r="AS20" s="916" t="s">
        <v>264</v>
      </c>
      <c r="AT20" s="937"/>
    </row>
    <row r="21" spans="1:50" ht="150" customHeight="1" thickBot="1" x14ac:dyDescent="0.3">
      <c r="A21" s="403" t="s">
        <v>9</v>
      </c>
      <c r="B21" s="404" t="s">
        <v>10</v>
      </c>
      <c r="C21" s="404" t="s">
        <v>47</v>
      </c>
      <c r="D21" s="404" t="s">
        <v>48</v>
      </c>
      <c r="E21" s="404" t="s">
        <v>127</v>
      </c>
      <c r="F21" s="404" t="s">
        <v>128</v>
      </c>
      <c r="G21" s="404" t="s">
        <v>129</v>
      </c>
      <c r="H21" s="405" t="s">
        <v>319</v>
      </c>
      <c r="I21" s="405" t="s">
        <v>320</v>
      </c>
      <c r="J21" s="405" t="s">
        <v>321</v>
      </c>
      <c r="K21" s="405" t="s">
        <v>322</v>
      </c>
      <c r="L21" s="405" t="s">
        <v>323</v>
      </c>
      <c r="M21" s="405" t="s">
        <v>324</v>
      </c>
      <c r="N21" s="405" t="s">
        <v>325</v>
      </c>
      <c r="O21" s="405" t="s">
        <v>327</v>
      </c>
      <c r="P21" s="405" t="s">
        <v>335</v>
      </c>
      <c r="Q21" s="406" t="s">
        <v>337</v>
      </c>
      <c r="R21" s="405" t="s">
        <v>336</v>
      </c>
      <c r="S21" s="406" t="s">
        <v>340</v>
      </c>
      <c r="T21" s="404" t="s">
        <v>339</v>
      </c>
      <c r="U21" s="404" t="s">
        <v>344</v>
      </c>
      <c r="V21" s="917"/>
      <c r="W21" s="404" t="s">
        <v>334</v>
      </c>
      <c r="X21" s="404" t="s">
        <v>46</v>
      </c>
      <c r="Y21" s="914"/>
      <c r="Z21" s="917"/>
      <c r="AA21" s="917"/>
      <c r="AB21" s="914"/>
      <c r="AC21" s="914"/>
      <c r="AD21" s="914"/>
      <c r="AE21" s="914"/>
      <c r="AF21" s="914"/>
      <c r="AG21" s="404" t="s">
        <v>140</v>
      </c>
      <c r="AH21" s="917"/>
      <c r="AI21" s="404" t="s">
        <v>134</v>
      </c>
      <c r="AJ21" s="404" t="s">
        <v>42</v>
      </c>
      <c r="AK21" s="404" t="s">
        <v>141</v>
      </c>
      <c r="AL21" s="404" t="s">
        <v>142</v>
      </c>
      <c r="AM21" s="404" t="s">
        <v>143</v>
      </c>
      <c r="AN21" s="404" t="s">
        <v>144</v>
      </c>
      <c r="AO21" s="917"/>
      <c r="AP21" s="917"/>
      <c r="AQ21" s="917"/>
      <c r="AR21" s="917"/>
      <c r="AS21" s="917"/>
      <c r="AT21" s="938"/>
    </row>
    <row r="22" spans="1:50" ht="173.25" customHeight="1" x14ac:dyDescent="0.25">
      <c r="A22" s="907">
        <v>1</v>
      </c>
      <c r="B22" s="908" t="str">
        <f>'[1]SEPG-F-007'!C11</f>
        <v>Inadecuada implementación de las soluciones tecnológicas</v>
      </c>
      <c r="C22" s="264">
        <f>'[1]SEPG-F-012'!M21</f>
        <v>3</v>
      </c>
      <c r="D22" s="264">
        <f>'[1]SEPG-F-012'!M22</f>
        <v>7</v>
      </c>
      <c r="E22" s="265">
        <f>'[1]SEPG-F-012'!O21</f>
        <v>21</v>
      </c>
      <c r="F22" s="910">
        <v>1</v>
      </c>
      <c r="G22" s="395" t="s">
        <v>432</v>
      </c>
      <c r="H22" s="396">
        <v>15</v>
      </c>
      <c r="I22" s="397">
        <v>15</v>
      </c>
      <c r="J22" s="397">
        <v>15</v>
      </c>
      <c r="K22" s="397">
        <v>15</v>
      </c>
      <c r="L22" s="397">
        <v>15</v>
      </c>
      <c r="M22" s="397">
        <v>15</v>
      </c>
      <c r="N22" s="397">
        <v>10</v>
      </c>
      <c r="O22" s="301">
        <f>SUM(H22:N22)</f>
        <v>100</v>
      </c>
      <c r="P22" s="301" t="str">
        <f>+IF(AND(O22&lt;=100,O22&gt;=96),"FUERTE",IF(AND(O22&lt;=95,O22&gt;=86),"MODERADO",IF(AND(O22&lt;=85,O22&gt;=0),"DEBIL","-")))</f>
        <v>FUERTE</v>
      </c>
      <c r="Q22" s="398" t="s">
        <v>330</v>
      </c>
      <c r="R22" s="313" t="str">
        <f>+IF(Q22="El control se ejecuta de manera consistente por parte del responsable.","FUERTE",IF(Q22="El control se ejecuta algunas veces por parte del responsable.","MODERADO",IF(Q25="El control no se ejecuta por parte del responsable.","DEBIL","-")))</f>
        <v>FUERTE</v>
      </c>
      <c r="S22" s="301" t="str">
        <f>IFERROR(IF((IF(Q22="El control se ejecuta de manera consistente por parte del responsable.",1,IF(Q22="El control se ejecuta algunas veces por parte del responsable.",0.5,IF(Q22="El control no se ejecuta por parte del responsable.",0,"-")))+IF(AND(O22&lt;=100,O22&gt;=96),1,IF(AND(O22&lt;=95,O22&gt;=86),0.5,IF(AND(O22&lt;=85,O22&gt;=0),0,"-"))))=2,"FUERTE",IF((IF(Q22="El control se ejecuta de manera consistente por parte del responsable.",1,IF(Q22="El control se ejecuta algunas veces por parte del responsable.",0.5,IF(Q22="El control no se ejecuta por parte del responsable.",0,"-")))+IF(AND(O22&lt;=100,O22&gt;=96),1,IF(AND(O22&lt;=95,O22&gt;=86),0.5,IF(AND(O22&lt;=85,O22&gt;=0),0,"-"))))=1.5,"MODERADO",IF(AND((IF(Q22="El control se ejecuta de manera consistente por parte del responsable.",1,IF(Q22="El control se ejecuta algunas veces por parte del responsable.",0.5,IF(Q22="El control no se ejecuta por parte del responsable.",0,"-"))))=0.5,(IF(AND(O22&lt;=100,O22&gt;=96),1,IF(AND(O22&lt;=95,O22&gt;=86),0.5,IF(AND(O22&lt;=85,O22&gt;=0),0,"-"))))=0.5),"MODERADO",IF((IF(Q22="El control se ejecuta de manera consistente por parte del responsable.",1,IF(Q22="El control se ejecuta algunas veces por parte del responsable.",0.5,IF(Q22="El control no se ejecuta por parte del responsable.",0,"-")))+IF(AND(O22&lt;=100,O22&gt;=96),1,IF(AND(O22&lt;=95,O22&gt;=86),0.5,IF(AND(O22&lt;=85,O22&gt;=0),0,"-"))))&lt;=1,"DEBIL","-")))),"-")</f>
        <v>FUERTE</v>
      </c>
      <c r="T22" s="301">
        <f>+IF(S22="FUERTE",100,IF(S22="MODERADO",50,IF(S22="DEBIL",0,"-")))</f>
        <v>100</v>
      </c>
      <c r="U22" s="301" t="str">
        <f>+IF(S22="FUERTE","NO","SI")</f>
        <v>NO</v>
      </c>
      <c r="V22" s="301" t="str">
        <f>IFERROR(IF(AVERAGE(T22:T24)=100,"FUERTE",IF(AVERAGE(T22:T24)&gt;=50,"MODERADO","DEBIL")),"-")</f>
        <v>FUERTE</v>
      </c>
      <c r="W22" s="299" t="s">
        <v>341</v>
      </c>
      <c r="X22" s="299" t="s">
        <v>342</v>
      </c>
      <c r="Y22" s="912">
        <f>IFERROR(IF(W22="No disminuye",0,IF(_xlfn.CONCAT(V22,W22)="MODERADODirectamente",-1,IF(_xlfn.CONCAT(V22,W22)="FUERTEDirectamente",-2,"-"))),"-")</f>
        <v>-2</v>
      </c>
      <c r="Z22" s="912">
        <f>IFERROR(IF(X22="No disminuye",0,IF(_xlfn.CONCAT(V22,X22)="FUERTEDirectamente",-2,IF(_xlfn.CONCAT(V22,X22)="MODERADODirectamente",-1,IF(_xlfn.CONCAT(V22,X22)="FUERTEIndirectamente",-1,"0")))),"-")</f>
        <v>0</v>
      </c>
      <c r="AA22" s="370">
        <f>IF(COUNTA(#REF!)=2,"Seleccione una opcion P o I",IF(ISNUMBER(O22),LOOKUP(O22,[1]DB!$F$74:$G$76,[1]DB!$H$74:$H$76),""))</f>
        <v>-2</v>
      </c>
      <c r="AB22" s="906">
        <f>IFERROR(IF(C22+MIN(Y22:Y24)&lt;1,1,C22+MIN(Y22:Y24)),"")</f>
        <v>1</v>
      </c>
      <c r="AC22" s="906">
        <f ca="1">IFERROR(IF(Z22&lt;&gt;0,IF(MATCH(D22,'[1]SEPG-F-012'!K12:K16)+Z22&lt;1,1,OFFSET('[1]SEPG-F-012'!K12:K16,MATCH(D22,'[1]SEPG-F-012'!K12:K16,)+Z22,0,1,1)),D22),D22)</f>
        <v>7</v>
      </c>
      <c r="AD22" s="906">
        <f ca="1">IFERROR(+AC22*AB22,)</f>
        <v>7</v>
      </c>
      <c r="AE22" s="906" t="str">
        <f ca="1">IFERROR(VLOOKUP(AD22,[1]DB!$B$37:$D$61,2,FALSE),"")</f>
        <v>Riesgo Moderado (Z-8)</v>
      </c>
      <c r="AF22" s="371">
        <f>IF(COUNTA(#REF!)=1,AA22,0)</f>
        <v>-2</v>
      </c>
      <c r="AG22" s="371">
        <f>IF(COUNTA(#REF!)=1,AA22,0)</f>
        <v>-2</v>
      </c>
      <c r="AH22" s="903" t="s">
        <v>146</v>
      </c>
      <c r="AI22" s="903" t="s">
        <v>375</v>
      </c>
      <c r="AJ22" s="903" t="s">
        <v>376</v>
      </c>
      <c r="AK22" s="903" t="s">
        <v>374</v>
      </c>
      <c r="AL22" s="903" t="s">
        <v>377</v>
      </c>
      <c r="AM22" s="904">
        <v>43617</v>
      </c>
      <c r="AN22" s="904">
        <v>43830</v>
      </c>
      <c r="AO22" s="904" t="s">
        <v>378</v>
      </c>
      <c r="AP22" s="903" t="s">
        <v>379</v>
      </c>
      <c r="AQ22" s="905">
        <v>0.95</v>
      </c>
      <c r="AR22" s="905"/>
      <c r="AS22" s="901"/>
      <c r="AT22" s="902"/>
    </row>
    <row r="23" spans="1:50" ht="169.5" customHeight="1" x14ac:dyDescent="0.25">
      <c r="A23" s="863"/>
      <c r="B23" s="909"/>
      <c r="C23" s="851" t="str">
        <f>'[1]SEPG-F-012'!N21</f>
        <v>Posible (C)</v>
      </c>
      <c r="D23" s="851" t="str">
        <f>'[1]SEPG-F-012'!N22</f>
        <v>Moderado</v>
      </c>
      <c r="E23" s="851" t="str">
        <f>'[1]SEPG-F-012'!P21</f>
        <v>Riesgo Alto (Z-13)</v>
      </c>
      <c r="F23" s="911"/>
      <c r="G23" s="258" t="s">
        <v>433</v>
      </c>
      <c r="H23" s="259">
        <v>15</v>
      </c>
      <c r="I23" s="157">
        <v>15</v>
      </c>
      <c r="J23" s="157">
        <v>15</v>
      </c>
      <c r="K23" s="157">
        <v>15</v>
      </c>
      <c r="L23" s="157">
        <v>15</v>
      </c>
      <c r="M23" s="157">
        <v>15</v>
      </c>
      <c r="N23" s="157">
        <v>10</v>
      </c>
      <c r="O23" s="296">
        <f t="shared" ref="O23:O24" si="0">SUM(H23:N23)</f>
        <v>100</v>
      </c>
      <c r="P23" s="296" t="str">
        <f t="shared" ref="P23:P24" si="1">+IF(AND(O23&lt;=100,O23&gt;=96),"FUERTE",IF(AND(O23&lt;=95,O23&gt;=86),"MODERADO",IF(AND(O23&lt;=85,O23&gt;=0),"DEBIL","-")))</f>
        <v>FUERTE</v>
      </c>
      <c r="Q23" s="377" t="s">
        <v>330</v>
      </c>
      <c r="R23" s="297" t="str">
        <f>+IF(Q23="El control se ejecuta de manera consistente por parte del responsable.","FUERTE",IF(Q23="El control se ejecuta algunas veces por parte del responsable.","MODERADO",IF(Q26="El control no se ejecuta por parte del responsable.","DEBIL","-")))</f>
        <v>FUERTE</v>
      </c>
      <c r="S23" s="296" t="str">
        <f>IFERROR(IF((IF(Q23="El control se ejecuta de manera consistente por parte del responsable.",1,IF(Q23="El control se ejecuta algunas veces por parte del responsable.",0.5,IF(Q23="El control no se ejecuta por parte del responsable.",0,"-")))+IF(AND(O23&lt;=100,O23&gt;=96),1,IF(AND(O23&lt;=95,O23&gt;=86),0.5,IF(AND(O23&lt;=85,O23&gt;=0),0,"-"))))=2,"FUERTE",IF((IF(Q23="El control se ejecuta de manera consistente por parte del responsable.",1,IF(Q23="El control se ejecuta algunas veces por parte del responsable.",0.5,IF(Q23="El control no se ejecuta por parte del responsable.",0,"-")))+IF(AND(O23&lt;=100,O23&gt;=96),1,IF(AND(O23&lt;=95,O23&gt;=86),0.5,IF(AND(O23&lt;=85,O23&gt;=0),0,"-"))))=1.5,"MODERADO",IF(AND((IF(Q23="El control se ejecuta de manera consistente por parte del responsable.",1,IF(Q23="El control se ejecuta algunas veces por parte del responsable.",0.5,IF(Q23="El control no se ejecuta por parte del responsable.",0,"-"))))=0.5,(IF(AND(O23&lt;=100,O23&gt;=96),1,IF(AND(O23&lt;=95,O23&gt;=86),0.5,IF(AND(O23&lt;=85,O23&gt;=0),0,"-"))))=0.5),"MODERADO",IF((IF(Q23="El control se ejecuta de manera consistente por parte del responsable.",1,IF(Q23="El control se ejecuta algunas veces por parte del responsable.",0.5,IF(Q23="El control no se ejecuta por parte del responsable.",0,"-")))+IF(AND(O23&lt;=100,O23&gt;=96),1,IF(AND(O23&lt;=95,O23&gt;=86),0.5,IF(AND(O23&lt;=85,O23&gt;=0),0,"-"))))&lt;=1,"DEBIL","-")))),"-")</f>
        <v>FUERTE</v>
      </c>
      <c r="T23" s="296">
        <f>+IF(S23="FUERTE",100,IF(S23="MODERADO",50,IF(S23="DEBIL",0,"-")))</f>
        <v>100</v>
      </c>
      <c r="U23" s="296" t="str">
        <f>+IF(S23="FUERTE","NO","SI")</f>
        <v>NO</v>
      </c>
      <c r="V23" s="296" t="str">
        <f>IFERROR(IF(AVERAGE(T23:T25)=100,"FUERTE",IF(AVERAGE(T23:T25)&gt;=50,"MODERADO","DEBIL")),"-")</f>
        <v>FUERTE</v>
      </c>
      <c r="W23" s="308" t="s">
        <v>341</v>
      </c>
      <c r="X23" s="308" t="s">
        <v>342</v>
      </c>
      <c r="Y23" s="857"/>
      <c r="Z23" s="857"/>
      <c r="AA23" s="260">
        <f>IF(COUNTA(#REF!)=2,"Seleccione una opcion P o I",IF(ISNUMBER(O23),LOOKUP(O23,[1]DB!$F$74:$G$76,[1]DB!$H$74:$H$76),""))</f>
        <v>-2</v>
      </c>
      <c r="AB23" s="860"/>
      <c r="AC23" s="860"/>
      <c r="AD23" s="860"/>
      <c r="AE23" s="860"/>
      <c r="AF23" s="261">
        <f>IF(COUNTA(#REF!)=1,AA23,0)</f>
        <v>-2</v>
      </c>
      <c r="AG23" s="261">
        <f>IF(COUNTA(#REF!)=1,AA23,0)</f>
        <v>-2</v>
      </c>
      <c r="AH23" s="846"/>
      <c r="AI23" s="846"/>
      <c r="AJ23" s="846"/>
      <c r="AK23" s="846"/>
      <c r="AL23" s="846"/>
      <c r="AM23" s="872"/>
      <c r="AN23" s="872"/>
      <c r="AO23" s="872"/>
      <c r="AP23" s="846"/>
      <c r="AQ23" s="874"/>
      <c r="AR23" s="874"/>
      <c r="AS23" s="853"/>
      <c r="AT23" s="854"/>
    </row>
    <row r="24" spans="1:50" ht="115.5" customHeight="1" thickBot="1" x14ac:dyDescent="0.3">
      <c r="A24" s="887"/>
      <c r="B24" s="898"/>
      <c r="C24" s="879"/>
      <c r="D24" s="879"/>
      <c r="E24" s="879"/>
      <c r="F24" s="900"/>
      <c r="G24" s="266" t="s">
        <v>434</v>
      </c>
      <c r="H24" s="378">
        <v>15</v>
      </c>
      <c r="I24" s="267">
        <v>15</v>
      </c>
      <c r="J24" s="267">
        <v>15</v>
      </c>
      <c r="K24" s="267">
        <v>15</v>
      </c>
      <c r="L24" s="267">
        <v>15</v>
      </c>
      <c r="M24" s="267">
        <v>15</v>
      </c>
      <c r="N24" s="267">
        <v>10</v>
      </c>
      <c r="O24" s="300">
        <f t="shared" si="0"/>
        <v>100</v>
      </c>
      <c r="P24" s="300" t="str">
        <f t="shared" si="1"/>
        <v>FUERTE</v>
      </c>
      <c r="Q24" s="379" t="s">
        <v>330</v>
      </c>
      <c r="R24" s="312" t="str">
        <f>+IF(Q24="El control se ejecuta de manera consistente por parte del responsable.","FUERTE",IF(Q24="El control se ejecuta algunas veces por parte del responsable.","MODERADO",IF(Q27="El control no se ejecuta por parte del responsable.","DEBIL","-")))</f>
        <v>FUERTE</v>
      </c>
      <c r="S24" s="300" t="str">
        <f>IFERROR(IF((IF(Q24="El control se ejecuta de manera consistente por parte del responsable.",1,IF(Q24="El control se ejecuta algunas veces por parte del responsable.",0.5,IF(Q24="El control no se ejecuta por parte del responsable.",0,"-")))+IF(AND(O24&lt;=100,O24&gt;=96),1,IF(AND(O24&lt;=95,O24&gt;=86),0.5,IF(AND(O24&lt;=85,O24&gt;=0),0,"-"))))=2,"FUERTE",IF((IF(Q24="El control se ejecuta de manera consistente por parte del responsable.",1,IF(Q24="El control se ejecuta algunas veces por parte del responsable.",0.5,IF(Q24="El control no se ejecuta por parte del responsable.",0,"-")))+IF(AND(O24&lt;=100,O24&gt;=96),1,IF(AND(O24&lt;=95,O24&gt;=86),0.5,IF(AND(O24&lt;=85,O24&gt;=0),0,"-"))))=1.5,"MODERADO",IF(AND((IF(Q24="El control se ejecuta de manera consistente por parte del responsable.",1,IF(Q24="El control se ejecuta algunas veces por parte del responsable.",0.5,IF(Q24="El control no se ejecuta por parte del responsable.",0,"-"))))=0.5,(IF(AND(O24&lt;=100,O24&gt;=96),1,IF(AND(O24&lt;=95,O24&gt;=86),0.5,IF(AND(O24&lt;=85,O24&gt;=0),0,"-"))))=0.5),"MODERADO",IF((IF(Q24="El control se ejecuta de manera consistente por parte del responsable.",1,IF(Q24="El control se ejecuta algunas veces por parte del responsable.",0.5,IF(Q24="El control no se ejecuta por parte del responsable.",0,"-")))+IF(AND(O24&lt;=100,O24&gt;=96),1,IF(AND(O24&lt;=95,O24&gt;=86),0.5,IF(AND(O24&lt;=85,O24&gt;=0),0,"-"))))&lt;=1,"DEBIL","-")))),"-")</f>
        <v>FUERTE</v>
      </c>
      <c r="T24" s="300">
        <f>+IF(S24="FUERTE",100,IF(S24="MODERADO",50,IF(S24="DEBIL",0,"-")))</f>
        <v>100</v>
      </c>
      <c r="U24" s="300" t="str">
        <f>+IF(S24="FUERTE","NO","SI")</f>
        <v>NO</v>
      </c>
      <c r="V24" s="300" t="str">
        <f>IFERROR(IF(AVERAGE(T24:T26)=100,"FUERTE",IF(AVERAGE(T24:T26)&gt;=50,"MODERADO","DEBIL")),"-")</f>
        <v>FUERTE</v>
      </c>
      <c r="W24" s="298" t="s">
        <v>341</v>
      </c>
      <c r="X24" s="298" t="s">
        <v>342</v>
      </c>
      <c r="Y24" s="880"/>
      <c r="Z24" s="880"/>
      <c r="AA24" s="380"/>
      <c r="AB24" s="878"/>
      <c r="AC24" s="878"/>
      <c r="AD24" s="878"/>
      <c r="AE24" s="878"/>
      <c r="AF24" s="381"/>
      <c r="AG24" s="381"/>
      <c r="AH24" s="875"/>
      <c r="AI24" s="311" t="s">
        <v>380</v>
      </c>
      <c r="AJ24" s="311" t="s">
        <v>376</v>
      </c>
      <c r="AK24" s="382" t="s">
        <v>374</v>
      </c>
      <c r="AL24" s="875"/>
      <c r="AM24" s="310">
        <v>43617</v>
      </c>
      <c r="AN24" s="310">
        <v>43830</v>
      </c>
      <c r="AO24" s="310" t="s">
        <v>381</v>
      </c>
      <c r="AP24" s="311" t="s">
        <v>382</v>
      </c>
      <c r="AQ24" s="884">
        <v>1</v>
      </c>
      <c r="AR24" s="875"/>
      <c r="AS24" s="876"/>
      <c r="AT24" s="877"/>
    </row>
    <row r="25" spans="1:50" ht="138" customHeight="1" x14ac:dyDescent="0.25">
      <c r="A25" s="862">
        <v>2</v>
      </c>
      <c r="B25" s="897" t="str">
        <f>'[1]SEPG-F-007'!C12</f>
        <v>Multas, sanciones y hallazgos administrativos por incumplimiento normativo.</v>
      </c>
      <c r="C25" s="252">
        <f>'[1]SEPG-F-012'!M23</f>
        <v>3</v>
      </c>
      <c r="D25" s="252">
        <f>'[1]SEPG-F-012'!M24</f>
        <v>7</v>
      </c>
      <c r="E25" s="253">
        <f>'[1]SEPG-F-012'!O23</f>
        <v>21</v>
      </c>
      <c r="F25" s="899">
        <v>1</v>
      </c>
      <c r="G25" s="383" t="s">
        <v>435</v>
      </c>
      <c r="H25" s="255">
        <v>15</v>
      </c>
      <c r="I25" s="180">
        <v>15</v>
      </c>
      <c r="J25" s="180">
        <v>15</v>
      </c>
      <c r="K25" s="180">
        <v>15</v>
      </c>
      <c r="L25" s="180">
        <v>15</v>
      </c>
      <c r="M25" s="180">
        <v>15</v>
      </c>
      <c r="N25" s="180">
        <v>10</v>
      </c>
      <c r="O25" s="295">
        <f>SUM(H25:N25)</f>
        <v>100</v>
      </c>
      <c r="P25" s="295" t="str">
        <f>+IF(AND(O25&lt;=100,O25&gt;=96),"FUERTE",IF(AND(O25&lt;=95,O25&gt;=86),"MODERADO",IF(AND(O25&lt;=85,O25&gt;=0),"DEBIL","-")))</f>
        <v>FUERTE</v>
      </c>
      <c r="Q25" s="885" t="s">
        <v>330</v>
      </c>
      <c r="R25" s="856" t="str">
        <f>+IF(Q25="El control se ejecuta de manera consistente por parte del responsable.","FUERTE",IF(Q25="El control se ejecuta algunas veces por parte del responsable.","MODERADO",IF(Q27="El control no se ejecuta por parte del responsable.","DEBIL","-")))</f>
        <v>FUERTE</v>
      </c>
      <c r="S25" s="856" t="str">
        <f>IFERROR(IF((IF(Q25="El control se ejecuta de manera consistente por parte del responsable.",1,IF(Q25="El control se ejecuta algunas veces por parte del responsable.",0.5,IF(Q25="El control no se ejecuta por parte del responsable.",0,"-")))+IF(AND(O25&lt;=100,O25&gt;=96),1,IF(AND(O25&lt;=95,O25&gt;=86),0.5,IF(AND(O25&lt;=85,O25&gt;=0),0,"-"))))=2,"FUERTE",IF((IF(Q25="El control se ejecuta de manera consistente por parte del responsable.",1,IF(Q25="El control se ejecuta algunas veces por parte del responsable.",0.5,IF(Q25="El control no se ejecuta por parte del responsable.",0,"-")))+IF(AND(O25&lt;=100,O25&gt;=96),1,IF(AND(O25&lt;=95,O25&gt;=86),0.5,IF(AND(O25&lt;=85,O25&gt;=0),0,"-"))))=1.5,"MODERADO",IF(AND((IF(Q25="El control se ejecuta de manera consistente por parte del responsable.",1,IF(Q25="El control se ejecuta algunas veces por parte del responsable.",0.5,IF(Q25="El control no se ejecuta por parte del responsable.",0,"-"))))=0.5,(IF(AND(O25&lt;=100,O25&gt;=96),1,IF(AND(O25&lt;=95,O25&gt;=86),0.5,IF(AND(O25&lt;=85,O25&gt;=0),0,"-"))))=0.5),"MODERADO",IF((IF(Q25="El control se ejecuta de manera consistente por parte del responsable.",1,IF(Q25="El control se ejecuta algunas veces por parte del responsable.",0.5,IF(Q25="El control no se ejecuta por parte del responsable.",0,"-")))+IF(AND(O25&lt;=100,O25&gt;=96),1,IF(AND(O25&lt;=95,O25&gt;=86),0.5,IF(AND(O25&lt;=85,O25&gt;=0),0,"-"))))&lt;=1,"DEBIL","-")))),"-")</f>
        <v>FUERTE</v>
      </c>
      <c r="T25" s="856">
        <f>+IF(S25="FUERTE",100,IF(S25="MODERADO",50,IF(S25="DEBIL",0,"-")))</f>
        <v>100</v>
      </c>
      <c r="U25" s="856" t="str">
        <f>+IF(S25="FUERTE","NO","SI")</f>
        <v>NO</v>
      </c>
      <c r="V25" s="856" t="str">
        <f>IFERROR(IF(AVERAGE(T25:T26)=100,"FUERTE",IF(AVERAGE(T25:T26)&gt;=50,"MODERADO","DEBIL")),"-")</f>
        <v>FUERTE</v>
      </c>
      <c r="W25" s="869" t="s">
        <v>341</v>
      </c>
      <c r="X25" s="885" t="s">
        <v>342</v>
      </c>
      <c r="Y25" s="856">
        <f>IFERROR(IF(W25="No disminuye",0,IF(_xlfn.CONCAT(V25,W25)="MODERADODirectamente",-1,IF(_xlfn.CONCAT(V25,W25)="FUERTEDirectamente",-2,"-"))),"-")</f>
        <v>-2</v>
      </c>
      <c r="Z25" s="856">
        <f>IFERROR(IF(X25="No disminuye",0,IF(_xlfn.CONCAT(V25,X25)="FUERTEDirectamente",-2,IF(_xlfn.CONCAT(V25,X25)="MODERADODirectamente",-1,IF(_xlfn.CONCAT(V25,X25)="FUERTEIndirectamente",-1,"0")))),"-")</f>
        <v>0</v>
      </c>
      <c r="AA25" s="256">
        <f>IF(COUNTA(#REF!)=2,"Seleccione una opcion P o I",IF(ISNUMBER(O25),LOOKUP(O25,[1]DB!$F$74:$G$76,[1]DB!$H$74:$H$76),""))</f>
        <v>-2</v>
      </c>
      <c r="AB25" s="859">
        <f>IFERROR(IF(C25+MIN(Y25:Y26)&lt;1,1,C25+MIN(Y25:Y26)),"")</f>
        <v>1</v>
      </c>
      <c r="AC25" s="859">
        <f ca="1">IFERROR(IF(Z25&lt;&gt;0,IF(MATCH(D25,'[1]SEPG-F-012'!K12:K16)+Z25&lt;1,1,OFFSET('[1]SEPG-F-012'!K12:K16,MATCH(D25,'[1]SEPG-F-012'!K12:K16,)+Z25,0,1,1)),D25),D25)</f>
        <v>7</v>
      </c>
      <c r="AD25" s="859">
        <f ca="1">IFERROR(+AC25*AB25,)</f>
        <v>7</v>
      </c>
      <c r="AE25" s="859" t="str">
        <f ca="1">IFERROR(VLOOKUP(AD25,[1]DB!$B$37:$D$61,2,FALSE),"")</f>
        <v>Riesgo Moderado (Z-8)</v>
      </c>
      <c r="AF25" s="257">
        <f>IF(COUNTA(#REF!)=1,AA25,0)</f>
        <v>-2</v>
      </c>
      <c r="AG25" s="257">
        <f>IF(COUNTA(#REF!)=1,AA25,0)</f>
        <v>-2</v>
      </c>
      <c r="AH25" s="845" t="s">
        <v>146</v>
      </c>
      <c r="AI25" s="845" t="s">
        <v>383</v>
      </c>
      <c r="AJ25" s="845" t="s">
        <v>376</v>
      </c>
      <c r="AK25" s="845" t="s">
        <v>374</v>
      </c>
      <c r="AL25" s="845" t="s">
        <v>377</v>
      </c>
      <c r="AM25" s="881">
        <v>43617</v>
      </c>
      <c r="AN25" s="881">
        <v>43830</v>
      </c>
      <c r="AO25" s="881" t="s">
        <v>384</v>
      </c>
      <c r="AP25" s="845" t="s">
        <v>385</v>
      </c>
      <c r="AQ25" s="848">
        <v>0.9</v>
      </c>
      <c r="AR25" s="848"/>
      <c r="AS25" s="849"/>
      <c r="AT25" s="850"/>
    </row>
    <row r="26" spans="1:50" ht="148.5" customHeight="1" thickBot="1" x14ac:dyDescent="0.3">
      <c r="A26" s="887"/>
      <c r="B26" s="898"/>
      <c r="C26" s="309" t="str">
        <f>'[1]SEPG-F-012'!N23</f>
        <v>Posible (C)</v>
      </c>
      <c r="D26" s="309" t="str">
        <f>'[1]SEPG-F-012'!N24</f>
        <v>Moderado</v>
      </c>
      <c r="E26" s="309" t="str">
        <f>'[1]SEPG-F-012'!P23</f>
        <v>Riesgo Alto (Z-13)</v>
      </c>
      <c r="F26" s="900"/>
      <c r="G26" s="266" t="s">
        <v>436</v>
      </c>
      <c r="H26" s="378">
        <v>15</v>
      </c>
      <c r="I26" s="267">
        <v>15</v>
      </c>
      <c r="J26" s="267">
        <v>15</v>
      </c>
      <c r="K26" s="267">
        <v>15</v>
      </c>
      <c r="L26" s="267">
        <v>15</v>
      </c>
      <c r="M26" s="267">
        <v>15</v>
      </c>
      <c r="N26" s="267">
        <v>10</v>
      </c>
      <c r="O26" s="300">
        <f>SUM(H26:N26)</f>
        <v>100</v>
      </c>
      <c r="P26" s="300" t="str">
        <f>+IF(AND(O26&lt;=100,O26&gt;=96),"FUERTE",IF(AND(O26&lt;=95,O26&gt;=86),"MODERADO",IF(AND(O26&lt;=85,O26&gt;=0),"DEBIL","-")))</f>
        <v>FUERTE</v>
      </c>
      <c r="Q26" s="896"/>
      <c r="R26" s="880"/>
      <c r="S26" s="880"/>
      <c r="T26" s="880"/>
      <c r="U26" s="880"/>
      <c r="V26" s="880"/>
      <c r="W26" s="895"/>
      <c r="X26" s="896"/>
      <c r="Y26" s="880"/>
      <c r="Z26" s="880"/>
      <c r="AA26" s="380"/>
      <c r="AB26" s="878"/>
      <c r="AC26" s="878"/>
      <c r="AD26" s="878"/>
      <c r="AE26" s="878"/>
      <c r="AF26" s="381"/>
      <c r="AG26" s="381"/>
      <c r="AH26" s="875"/>
      <c r="AI26" s="875"/>
      <c r="AJ26" s="875"/>
      <c r="AK26" s="875"/>
      <c r="AL26" s="875"/>
      <c r="AM26" s="873"/>
      <c r="AN26" s="873"/>
      <c r="AO26" s="873"/>
      <c r="AP26" s="875"/>
      <c r="AQ26" s="884"/>
      <c r="AR26" s="884"/>
      <c r="AS26" s="876"/>
      <c r="AT26" s="877"/>
    </row>
    <row r="27" spans="1:50" ht="54" customHeight="1" x14ac:dyDescent="0.25">
      <c r="A27" s="862">
        <v>3</v>
      </c>
      <c r="B27" s="865" t="str">
        <f>'[1]SEPG-F-007'!C13</f>
        <v>Falta de oportunidad en la prestación del servicio</v>
      </c>
      <c r="C27" s="252">
        <f>'[1]SEPG-F-012'!M25</f>
        <v>3</v>
      </c>
      <c r="D27" s="252">
        <f>'[1]SEPG-F-012'!M26</f>
        <v>7</v>
      </c>
      <c r="E27" s="253">
        <f>'[1]SEPG-F-012'!O25</f>
        <v>21</v>
      </c>
      <c r="F27" s="888">
        <v>1</v>
      </c>
      <c r="G27" s="891" t="s">
        <v>437</v>
      </c>
      <c r="H27" s="893">
        <v>15</v>
      </c>
      <c r="I27" s="882">
        <v>15</v>
      </c>
      <c r="J27" s="882">
        <v>15</v>
      </c>
      <c r="K27" s="882">
        <v>15</v>
      </c>
      <c r="L27" s="882">
        <v>15</v>
      </c>
      <c r="M27" s="882">
        <v>15</v>
      </c>
      <c r="N27" s="882">
        <v>10</v>
      </c>
      <c r="O27" s="856">
        <f>SUM(H27:N27)</f>
        <v>100</v>
      </c>
      <c r="P27" s="856" t="str">
        <f>+IF(AND(O27&lt;=100,O27&gt;=96),"FUERTE",IF(AND(O27&lt;=95,O27&gt;=86),"MODERADO",IF(AND(O27&lt;=85,O27&gt;=0),"DEBIL","-")))</f>
        <v>FUERTE</v>
      </c>
      <c r="Q27" s="885" t="s">
        <v>330</v>
      </c>
      <c r="R27" s="856" t="str">
        <f>+IF(Q27="El control se ejecuta de manera consistente por parte del responsable.","FUERTE",IF(Q27="El control se ejecuta algunas veces por parte del responsable.","MODERADO",IF(Q27="El control no se ejecuta por parte del responsable.","DEBIL","-")))</f>
        <v>FUERTE</v>
      </c>
      <c r="S27" s="856" t="str">
        <f>IFERROR(IF((IF(Q27="El control se ejecuta de manera consistente por parte del responsable.",1,IF(Q27="El control se ejecuta algunas veces por parte del responsable.",0.5,IF(Q27="El control no se ejecuta por parte del responsable.",0,"-")))+IF(AND(O27&lt;=100,O27&gt;=96),1,IF(AND(O27&lt;=95,O27&gt;=86),0.5,IF(AND(O27&lt;=85,O27&gt;=0),0,"-"))))=2,"FUERTE",IF((IF(Q27="El control se ejecuta de manera consistente por parte del responsable.",1,IF(Q27="El control se ejecuta algunas veces por parte del responsable.",0.5,IF(Q27="El control no se ejecuta por parte del responsable.",0,"-")))+IF(AND(O27&lt;=100,O27&gt;=96),1,IF(AND(O27&lt;=95,O27&gt;=86),0.5,IF(AND(O27&lt;=85,O27&gt;=0),0,"-"))))=1.5,"MODERADO",IF(AND((IF(Q27="El control se ejecuta de manera consistente por parte del responsable.",1,IF(Q27="El control se ejecuta algunas veces por parte del responsable.",0.5,IF(Q27="El control no se ejecuta por parte del responsable.",0,"-"))))=0.5,(IF(AND(O27&lt;=100,O27&gt;=96),1,IF(AND(O27&lt;=95,O27&gt;=86),0.5,IF(AND(O27&lt;=85,O27&gt;=0),0,"-"))))=0.5),"MODERADO",IF((IF(Q27="El control se ejecuta de manera consistente por parte del responsable.",1,IF(Q27="El control se ejecuta algunas veces por parte del responsable.",0.5,IF(Q27="El control no se ejecuta por parte del responsable.",0,"-")))+IF(AND(O27&lt;=100,O27&gt;=96),1,IF(AND(O27&lt;=95,O27&gt;=86),0.5,IF(AND(O27&lt;=85,O27&gt;=0),0,"-"))))&lt;=1,"DEBIL","-")))),"-")</f>
        <v>FUERTE</v>
      </c>
      <c r="T27" s="856">
        <f>+IF(S27="FUERTE",100,IF(S27="MODERADO",50,IF(S27="DEBIL",0,"-")))</f>
        <v>100</v>
      </c>
      <c r="U27" s="856" t="str">
        <f>+IF(S27="FUERTE","NO","SI")</f>
        <v>NO</v>
      </c>
      <c r="V27" s="856" t="str">
        <f>IFERROR(IF(AVERAGE(T27:T28)=100,"FUERTE",IF(AVERAGE(T27:T28)&gt;=50,"MODERADO","DEBIL")),"-")</f>
        <v>FUERTE</v>
      </c>
      <c r="W27" s="869" t="s">
        <v>341</v>
      </c>
      <c r="X27" s="869" t="s">
        <v>342</v>
      </c>
      <c r="Y27" s="856">
        <f>IFERROR(IF(W27="No disminuye",0,IF(_xlfn.CONCAT(V27,W27)="MODERADODirectamente",-1,IF(_xlfn.CONCAT(V27,W27)="FUERTEDirectamente",-2,"-"))),"-")</f>
        <v>-2</v>
      </c>
      <c r="Z27" s="856">
        <f>IFERROR(IF(X27="No disminuye",0,IF(_xlfn.CONCAT(V27,X27)="FUERTEDirectamente",-2,IF(_xlfn.CONCAT(V27,X27)="MODERADODirectamente",-1,IF(_xlfn.CONCAT(V27,X27)="FUERTEIndirectamente",-1,"0")))),"-")</f>
        <v>0</v>
      </c>
      <c r="AA27" s="256">
        <f>IF(COUNTA(#REF!)=2,"Seleccione una opcion P o I",IF(ISNUMBER(O27),LOOKUP(O27,[1]DB!$F$74:$G$76,[1]DB!$H$74:$H$76),""))</f>
        <v>-2</v>
      </c>
      <c r="AB27" s="859">
        <f>IFERROR(IF(C27+MIN(Y27:Y28)&lt;1,1,C27+MIN(Y27:Y28)),"")</f>
        <v>1</v>
      </c>
      <c r="AC27" s="859">
        <f ca="1">IFERROR(IF(Z27&lt;&gt;0,IF(MATCH(D27,'[1]SEPG-F-012'!K12:K16,)+Z27&lt;1,1,OFFSET('[1]SEPG-F-012'!K12:K16,MATCH(D27,'[1]SEPG-F-012'!K12:K16,)+Z27,0,1,1)),D27),D27)</f>
        <v>7</v>
      </c>
      <c r="AD27" s="859">
        <f ca="1">IFERROR(+AC27*AB27,)</f>
        <v>7</v>
      </c>
      <c r="AE27" s="859" t="str">
        <f ca="1">IFERROR(VLOOKUP(AD27,[1]DB!$B$37:$D$61,2,FALSE),"")</f>
        <v>Riesgo Moderado (Z-8)</v>
      </c>
      <c r="AF27" s="257">
        <f>IF(COUNTA(#REF!)=1,AA27,0)</f>
        <v>-2</v>
      </c>
      <c r="AG27" s="257">
        <f>IF(COUNTA(#REF!)=1,AA27,0)</f>
        <v>-2</v>
      </c>
      <c r="AH27" s="845" t="s">
        <v>146</v>
      </c>
      <c r="AI27" s="845" t="s">
        <v>386</v>
      </c>
      <c r="AJ27" s="845" t="s">
        <v>376</v>
      </c>
      <c r="AK27" s="845" t="s">
        <v>374</v>
      </c>
      <c r="AL27" s="845" t="s">
        <v>377</v>
      </c>
      <c r="AM27" s="881">
        <v>43617</v>
      </c>
      <c r="AN27" s="881" t="s">
        <v>387</v>
      </c>
      <c r="AO27" s="881" t="s">
        <v>388</v>
      </c>
      <c r="AP27" s="881" t="s">
        <v>389</v>
      </c>
      <c r="AQ27" s="848">
        <v>1</v>
      </c>
      <c r="AR27" s="848"/>
      <c r="AS27" s="849"/>
      <c r="AT27" s="850"/>
    </row>
    <row r="28" spans="1:50" ht="78.75" customHeight="1" x14ac:dyDescent="0.25">
      <c r="A28" s="863"/>
      <c r="B28" s="851"/>
      <c r="C28" s="851" t="str">
        <f>'[1]SEPG-F-012'!N25</f>
        <v>Posible (C)</v>
      </c>
      <c r="D28" s="851" t="str">
        <f>'[1]SEPG-F-012'!N26</f>
        <v>Moderado</v>
      </c>
      <c r="E28" s="851" t="str">
        <f>'[1]SEPG-F-012'!P25</f>
        <v>Riesgo Alto (Z-13)</v>
      </c>
      <c r="F28" s="889"/>
      <c r="G28" s="892"/>
      <c r="H28" s="894"/>
      <c r="I28" s="883"/>
      <c r="J28" s="883"/>
      <c r="K28" s="883"/>
      <c r="L28" s="883"/>
      <c r="M28" s="883"/>
      <c r="N28" s="883"/>
      <c r="O28" s="857"/>
      <c r="P28" s="857"/>
      <c r="Q28" s="886"/>
      <c r="R28" s="857"/>
      <c r="S28" s="857"/>
      <c r="T28" s="857"/>
      <c r="U28" s="857"/>
      <c r="V28" s="857"/>
      <c r="W28" s="870"/>
      <c r="X28" s="870"/>
      <c r="Y28" s="857"/>
      <c r="Z28" s="857"/>
      <c r="AA28" s="260" t="str">
        <f>IF(COUNTA(#REF!)=2,"Seleccione una opcion P o I",IF(ISNUMBER(O28),LOOKUP(O28,[1]DB!$F$74:$G$76,[1]DB!$H$74:$H$76),""))</f>
        <v/>
      </c>
      <c r="AB28" s="860"/>
      <c r="AC28" s="860"/>
      <c r="AD28" s="860"/>
      <c r="AE28" s="860"/>
      <c r="AF28" s="261" t="str">
        <f>IF(COUNTA(#REF!)=1,AA28,0)</f>
        <v/>
      </c>
      <c r="AG28" s="261" t="str">
        <f>IF(COUNTA(#REF!)=1,AA28,0)</f>
        <v/>
      </c>
      <c r="AH28" s="846"/>
      <c r="AI28" s="846"/>
      <c r="AJ28" s="846"/>
      <c r="AK28" s="846"/>
      <c r="AL28" s="846"/>
      <c r="AM28" s="872"/>
      <c r="AN28" s="872"/>
      <c r="AO28" s="872"/>
      <c r="AP28" s="872"/>
      <c r="AQ28" s="874"/>
      <c r="AR28" s="874"/>
      <c r="AS28" s="853"/>
      <c r="AT28" s="854"/>
    </row>
    <row r="29" spans="1:50" ht="150" customHeight="1" x14ac:dyDescent="0.25">
      <c r="A29" s="863"/>
      <c r="B29" s="851"/>
      <c r="C29" s="851"/>
      <c r="D29" s="851"/>
      <c r="E29" s="851"/>
      <c r="F29" s="889"/>
      <c r="G29" s="258" t="s">
        <v>438</v>
      </c>
      <c r="H29" s="259">
        <v>15</v>
      </c>
      <c r="I29" s="259">
        <v>15</v>
      </c>
      <c r="J29" s="157">
        <v>15</v>
      </c>
      <c r="K29" s="157">
        <v>15</v>
      </c>
      <c r="L29" s="157">
        <v>15</v>
      </c>
      <c r="M29" s="157">
        <v>15</v>
      </c>
      <c r="N29" s="157">
        <v>10</v>
      </c>
      <c r="O29" s="296">
        <f>SUM(H29:N29)</f>
        <v>100</v>
      </c>
      <c r="P29" s="296" t="str">
        <f>+IF(AND(O29&lt;=100,O29&gt;=96),"FUERTE",IF(AND(O29&lt;=95,O29&gt;=86),"MODERADO",IF(AND(O29&lt;=85,O29&gt;=0),"DEBIL","-")))</f>
        <v>FUERTE</v>
      </c>
      <c r="Q29" s="373" t="s">
        <v>330</v>
      </c>
      <c r="R29" s="297" t="str">
        <f>+IF(Q29="El control se ejecuta de manera consistente por parte del responsable.","FUERTE",IF(Q29="El control se ejecuta algunas veces por parte del responsable.","MODERADO",IF(Q32="El control no se ejecuta por parte del responsable.","DEBIL","-")))</f>
        <v>FUERTE</v>
      </c>
      <c r="S29" s="296" t="str">
        <f>IFERROR(IF((IF(Q29="El control se ejecuta de manera consistente por parte del responsable.",1,IF(Q29="El control se ejecuta algunas veces por parte del responsable.",0.5,IF(Q29="El control no se ejecuta por parte del responsable.",0,"-")))+IF(AND(O29&lt;=100,O29&gt;=96),1,IF(AND(O29&lt;=95,O29&gt;=86),0.5,IF(AND(O29&lt;=85,O29&gt;=0),0,"-"))))=2,"FUERTE",IF((IF(Q29="El control se ejecuta de manera consistente por parte del responsable.",1,IF(Q29="El control se ejecuta algunas veces por parte del responsable.",0.5,IF(Q29="El control no se ejecuta por parte del responsable.",0,"-")))+IF(AND(O29&lt;=100,O29&gt;=96),1,IF(AND(O29&lt;=95,O29&gt;=86),0.5,IF(AND(O29&lt;=85,O29&gt;=0),0,"-"))))=1.5,"MODERADO",IF(AND((IF(Q29="El control se ejecuta de manera consistente por parte del responsable.",1,IF(Q29="El control se ejecuta algunas veces por parte del responsable.",0.5,IF(Q29="El control no se ejecuta por parte del responsable.",0,"-"))))=0.5,(IF(AND(O29&lt;=100,O29&gt;=96),1,IF(AND(O29&lt;=95,O29&gt;=86),0.5,IF(AND(O29&lt;=85,O29&gt;=0),0,"-"))))=0.5),"MODERADO",IF((IF(Q29="El control se ejecuta de manera consistente por parte del responsable.",1,IF(Q29="El control se ejecuta algunas veces por parte del responsable.",0.5,IF(Q29="El control no se ejecuta por parte del responsable.",0,"-")))+IF(AND(O29&lt;=100,O29&gt;=96),1,IF(AND(O29&lt;=95,O29&gt;=86),0.5,IF(AND(O29&lt;=85,O29&gt;=0),0,"-"))))&lt;=1,"DEBIL","-")))),"-")</f>
        <v>FUERTE</v>
      </c>
      <c r="T29" s="296">
        <f>+IF(S29="FUERTE",100,IF(S29="MODERADO",50,IF(S29="DEBIL",0,"-")))</f>
        <v>100</v>
      </c>
      <c r="U29" s="296" t="str">
        <f>+IF(S29="FUERTE","NO","SI")</f>
        <v>NO</v>
      </c>
      <c r="V29" s="296" t="str">
        <f>IFERROR(IF(AVERAGE(T29:T30)=100,"FUERTE",IF(AVERAGE(T29:T30)&gt;=50,"MODERADO","DEBIL")),"-")</f>
        <v>FUERTE</v>
      </c>
      <c r="W29" s="307" t="s">
        <v>341</v>
      </c>
      <c r="X29" s="307" t="s">
        <v>343</v>
      </c>
      <c r="Y29" s="857">
        <f>IFERROR(IF(W29="No disminuye",0,IF(_xlfn.CONCAT(V29,W29)="MODERADODirectamente",-1,IF(_xlfn.CONCAT(V29,W29)="FUERTEDirectamente",-2,"-"))),"-")</f>
        <v>-2</v>
      </c>
      <c r="Z29" s="857">
        <f>IFERROR(IF(X29="No disminuye",0,IF(_xlfn.CONCAT(V29,X29)="FUERTEDirectamente",-2,IF(_xlfn.CONCAT(V29,X29)="MODERADODirectamente",-1,IF(_xlfn.CONCAT(V29,X29)="FUERTEIndirectamente",-1,"0")))),"-")</f>
        <v>-1</v>
      </c>
      <c r="AA29" s="260"/>
      <c r="AB29" s="860">
        <f>IFERROR(IF(C29+MIN(Y29:Y30)&lt;1,1,C29+MIN(Y29:Y30)),"")</f>
        <v>1</v>
      </c>
      <c r="AC29" s="860">
        <f ca="1">IFERROR(IF(Z29&lt;&gt;0,IF(MATCH(D29,'[1]SEPG-F-012'!K12:K16,)+Z29&lt;1,1,OFFSET('[1]SEPG-F-012'!K12:K15,MATCH(D29,'[1]SEPG-F-012'!K12:K16,)+Z29,0,1,1)),D29),D29)</f>
        <v>0</v>
      </c>
      <c r="AD29" s="860">
        <f ca="1">IFERROR(+AC29*AB29,)</f>
        <v>0</v>
      </c>
      <c r="AE29" s="860" t="s">
        <v>147</v>
      </c>
      <c r="AF29" s="261"/>
      <c r="AG29" s="261"/>
      <c r="AH29" s="846" t="s">
        <v>146</v>
      </c>
      <c r="AI29" s="846" t="s">
        <v>390</v>
      </c>
      <c r="AJ29" s="846" t="s">
        <v>376</v>
      </c>
      <c r="AK29" s="846" t="s">
        <v>374</v>
      </c>
      <c r="AL29" s="846" t="s">
        <v>377</v>
      </c>
      <c r="AM29" s="872">
        <v>43617</v>
      </c>
      <c r="AN29" s="872">
        <v>43830</v>
      </c>
      <c r="AO29" s="872" t="s">
        <v>391</v>
      </c>
      <c r="AP29" s="872" t="s">
        <v>392</v>
      </c>
      <c r="AQ29" s="874">
        <v>0</v>
      </c>
      <c r="AR29" s="846"/>
      <c r="AS29" s="853"/>
      <c r="AT29" s="854"/>
    </row>
    <row r="30" spans="1:50" ht="133.5" customHeight="1" thickBot="1" x14ac:dyDescent="0.3">
      <c r="A30" s="887"/>
      <c r="B30" s="879"/>
      <c r="C30" s="879"/>
      <c r="D30" s="879"/>
      <c r="E30" s="879"/>
      <c r="F30" s="890"/>
      <c r="G30" s="266" t="s">
        <v>439</v>
      </c>
      <c r="H30" s="378">
        <v>15</v>
      </c>
      <c r="I30" s="378">
        <v>15</v>
      </c>
      <c r="J30" s="267">
        <v>15</v>
      </c>
      <c r="K30" s="267">
        <v>15</v>
      </c>
      <c r="L30" s="267">
        <v>15</v>
      </c>
      <c r="M30" s="267">
        <v>15</v>
      </c>
      <c r="N30" s="267">
        <v>10</v>
      </c>
      <c r="O30" s="300">
        <f>SUM(H30:N30)</f>
        <v>100</v>
      </c>
      <c r="P30" s="300" t="str">
        <f>+IF(AND(O30&lt;=100,O30&gt;=96),"FUERTE",IF(AND(O30&lt;=95,O30&gt;=86),"MODERADO",IF(AND(O30&lt;=85,O30&gt;=0),"DEBIL","-")))</f>
        <v>FUERTE</v>
      </c>
      <c r="Q30" s="384" t="s">
        <v>330</v>
      </c>
      <c r="R30" s="312" t="str">
        <f>+IF(Q30="El control se ejecuta de manera consistente por parte del responsable.","FUERTE",IF(Q30="El control se ejecuta algunas veces por parte del responsable.","MODERADO",IF(Q33="El control no se ejecuta por parte del responsable.","DEBIL","-")))</f>
        <v>FUERTE</v>
      </c>
      <c r="S30" s="300" t="str">
        <f>IFERROR(IF((IF(Q30="El control se ejecuta de manera consistente por parte del responsable.",1,IF(Q30="El control se ejecuta algunas veces por parte del responsable.",0.5,IF(Q30="El control no se ejecuta por parte del responsable.",0,"-")))+IF(AND(O30&lt;=100,O30&gt;=96),1,IF(AND(O30&lt;=95,O30&gt;=86),0.5,IF(AND(O30&lt;=85,O30&gt;=0),0,"-"))))=2,"FUERTE",IF((IF(Q30="El control se ejecuta de manera consistente por parte del responsable.",1,IF(Q30="El control se ejecuta algunas veces por parte del responsable.",0.5,IF(Q30="El control no se ejecuta por parte del responsable.",0,"-")))+IF(AND(O30&lt;=100,O30&gt;=96),1,IF(AND(O30&lt;=95,O30&gt;=86),0.5,IF(AND(O30&lt;=85,O30&gt;=0),0,"-"))))=1.5,"MODERADO",IF(AND((IF(Q30="El control se ejecuta de manera consistente por parte del responsable.",1,IF(Q30="El control se ejecuta algunas veces por parte del responsable.",0.5,IF(Q30="El control no se ejecuta por parte del responsable.",0,"-"))))=0.5,(IF(AND(O30&lt;=100,O30&gt;=96),1,IF(AND(O30&lt;=95,O30&gt;=86),0.5,IF(AND(O30&lt;=85,O30&gt;=0),0,"-"))))=0.5),"MODERADO",IF((IF(Q30="El control se ejecuta de manera consistente por parte del responsable.",1,IF(Q30="El control se ejecuta algunas veces por parte del responsable.",0.5,IF(Q30="El control no se ejecuta por parte del responsable.",0,"-")))+IF(AND(O30&lt;=100,O30&gt;=96),1,IF(AND(O30&lt;=95,O30&gt;=86),0.5,IF(AND(O30&lt;=85,O30&gt;=0),0,"-"))))&lt;=1,"DEBIL","-")))),"-")</f>
        <v>FUERTE</v>
      </c>
      <c r="T30" s="300">
        <f>+IF(S30="FUERTE",100,IF(S30="MODERADO",50,IF(S30="DEBIL",0,"-")))</f>
        <v>100</v>
      </c>
      <c r="U30" s="300" t="str">
        <f>+IF(S30="FUERTE","NO","SI")</f>
        <v>NO</v>
      </c>
      <c r="V30" s="300" t="str">
        <f>IFERROR(IF(AVERAGE(T30:T31)=100,"FUERTE",IF(AVERAGE(T30:T31)&gt;=50,"MODERADO","DEBIL")),"-")</f>
        <v>MODERADO</v>
      </c>
      <c r="W30" s="385" t="s">
        <v>341</v>
      </c>
      <c r="X30" s="385" t="s">
        <v>343</v>
      </c>
      <c r="Y30" s="880"/>
      <c r="Z30" s="880"/>
      <c r="AA30" s="380"/>
      <c r="AB30" s="878"/>
      <c r="AC30" s="878"/>
      <c r="AD30" s="878"/>
      <c r="AE30" s="878"/>
      <c r="AF30" s="381"/>
      <c r="AG30" s="381"/>
      <c r="AH30" s="875"/>
      <c r="AI30" s="875"/>
      <c r="AJ30" s="875"/>
      <c r="AK30" s="875"/>
      <c r="AL30" s="875"/>
      <c r="AM30" s="873"/>
      <c r="AN30" s="873"/>
      <c r="AO30" s="873"/>
      <c r="AP30" s="873"/>
      <c r="AQ30" s="875"/>
      <c r="AR30" s="875"/>
      <c r="AS30" s="876"/>
      <c r="AT30" s="877"/>
    </row>
    <row r="31" spans="1:50" ht="135" customHeight="1" x14ac:dyDescent="0.25">
      <c r="A31" s="862">
        <v>4</v>
      </c>
      <c r="B31" s="865" t="str">
        <f>'[1]SEPG-F-007'!C14</f>
        <v>Indisponibilidad de los servicios tecnológicos</v>
      </c>
      <c r="C31" s="252">
        <f>'[1]SEPG-F-012'!M27</f>
        <v>3</v>
      </c>
      <c r="D31" s="252">
        <f>'[1]SEPG-F-012'!M28</f>
        <v>7</v>
      </c>
      <c r="E31" s="253">
        <f>'[1]SEPG-F-012'!O27</f>
        <v>21</v>
      </c>
      <c r="F31" s="866">
        <v>1</v>
      </c>
      <c r="G31" s="254" t="s">
        <v>440</v>
      </c>
      <c r="H31" s="255">
        <v>15</v>
      </c>
      <c r="I31" s="180">
        <v>15</v>
      </c>
      <c r="J31" s="180">
        <v>15</v>
      </c>
      <c r="K31" s="180">
        <v>15</v>
      </c>
      <c r="L31" s="180">
        <v>15</v>
      </c>
      <c r="M31" s="180">
        <v>15</v>
      </c>
      <c r="N31" s="180">
        <v>5</v>
      </c>
      <c r="O31" s="295">
        <f t="shared" ref="O31" si="2">SUM(H31:N31)</f>
        <v>95</v>
      </c>
      <c r="P31" s="295" t="str">
        <f t="shared" ref="P31:P33" si="3">+IF(AND(O31&lt;=100,O31&gt;=96),"FUERTE",IF(AND(O31&lt;=95,O31&gt;=86),"MODERADO",IF(AND(O31&lt;=85,O31&gt;=0),"DEBIL","-")))</f>
        <v>MODERADO</v>
      </c>
      <c r="Q31" s="387" t="s">
        <v>330</v>
      </c>
      <c r="R31" s="295" t="str">
        <f t="shared" ref="R31:R33" si="4">+IF(Q31="El control se ejecuta de manera consistente por parte del responsable.","FUERTE",IF(Q31="El control se ejecuta algunas veces por parte del responsable.","MODERADO",IF(Q31="El control no se ejecuta por parte del responsable.","DEBIL","-")))</f>
        <v>FUERTE</v>
      </c>
      <c r="S31" s="295" t="str">
        <f t="shared" ref="S31:S33" si="5">IFERROR(IF((IF(Q31="El control se ejecuta de manera consistente por parte del responsable.",1,IF(Q31="El control se ejecuta algunas veces por parte del responsable.",0.5,IF(Q31="El control no se ejecuta por parte del responsable.",0,"-")))+IF(AND(O31&lt;=100,O31&gt;=96),1,IF(AND(O31&lt;=95,O31&gt;=86),0.5,IF(AND(O31&lt;=85,O31&gt;=0),0,"-"))))=2,"FUERTE",IF((IF(Q31="El control se ejecuta de manera consistente por parte del responsable.",1,IF(Q31="El control se ejecuta algunas veces por parte del responsable.",0.5,IF(Q31="El control no se ejecuta por parte del responsable.",0,"-")))+IF(AND(O31&lt;=100,O31&gt;=96),1,IF(AND(O31&lt;=95,O31&gt;=86),0.5,IF(AND(O31&lt;=85,O31&gt;=0),0,"-"))))=1.5,"MODERADO",IF(AND((IF(Q31="El control se ejecuta de manera consistente por parte del responsable.",1,IF(Q31="El control se ejecuta algunas veces por parte del responsable.",0.5,IF(Q31="El control no se ejecuta por parte del responsable.",0,"-"))))=0.5,(IF(AND(O31&lt;=100,O31&gt;=96),1,IF(AND(O31&lt;=95,O31&gt;=86),0.5,IF(AND(O31&lt;=85,O31&gt;=0),0,"-"))))=0.5),"MODERADO",IF((IF(Q31="El control se ejecuta de manera consistente por parte del responsable.",1,IF(Q31="El control se ejecuta algunas veces por parte del responsable.",0.5,IF(Q31="El control no se ejecuta por parte del responsable.",0,"-")))+IF(AND(O31&lt;=100,O31&gt;=96),1,IF(AND(O31&lt;=95,O31&gt;=86),0.5,IF(AND(O31&lt;=85,O31&gt;=0),0,"-"))))&lt;=1,"DEBIL","-")))),"-")</f>
        <v>MODERADO</v>
      </c>
      <c r="T31" s="295">
        <f>+IF(S31="FUERTE",100,IF(S31="MODERADO",50,IF(S31="DEBIL",0,"-")))</f>
        <v>50</v>
      </c>
      <c r="U31" s="295" t="str">
        <f t="shared" ref="U31:U33" si="6">+IF(S31="FUERTE","NO","SI")</f>
        <v>SI</v>
      </c>
      <c r="V31" s="856" t="str">
        <f>IFERROR(IF(AVERAGE(T31:T32)=100,"FUERTE",IF(AVERAGE(T31:T32)&gt;=50,"MODERADO","DEBIL")),"-")</f>
        <v>MODERADO</v>
      </c>
      <c r="W31" s="869" t="s">
        <v>341</v>
      </c>
      <c r="X31" s="869" t="s">
        <v>342</v>
      </c>
      <c r="Y31" s="856">
        <f>IFERROR(IF(W31="No disminuye",0,IF(_xlfn.CONCAT(V31,W31)="MODERADODirectamente",-1,IF(_xlfn.CONCAT(V31,W31)="FUERTEDirectamente",-2,"-"))),"-")</f>
        <v>-1</v>
      </c>
      <c r="Z31" s="856">
        <f>IFERROR(IF(X31="No disminuye",0,IF(_xlfn.CONCAT(V31,X31)="FUERTEDirectamente",-2,IF(_xlfn.CONCAT(V31,X31)="MODERADODirectamente",-1,IF(_xlfn.CONCAT(V31,X31)="FUERTEIndirectamente",-1,"0")))),"-")</f>
        <v>0</v>
      </c>
      <c r="AA31" s="256">
        <f>IF(COUNTA(#REF!)=2,"Seleccione una opcion P o I",IF(ISNUMBER(O31),LOOKUP(O31,[1]DB!$F$74:$G$76,[1]DB!$H$74:$H$76),""))</f>
        <v>-2</v>
      </c>
      <c r="AB31" s="859">
        <f>IFERROR(IF(C31+MIN(Y31:Y32)&lt;1,1,C31+MIN(Y31:Y32)),"")</f>
        <v>2</v>
      </c>
      <c r="AC31" s="859">
        <f ca="1">IFERROR(IF(Z31&lt;&gt;0,IF(MATCH(D31,'[1]SEPG-F-012'!K12:K16)+Z31&lt;1,1,OFFSET('[1]SEPG-F-012'!K12:K16,MATCH(D31,'[1]SEPG-F-012'!K12:K16,)+Z31,0,1,1)),D31),D31)</f>
        <v>7</v>
      </c>
      <c r="AD31" s="859">
        <f ca="1">IFERROR(+AC31*AB31,)</f>
        <v>14</v>
      </c>
      <c r="AE31" s="859" t="str">
        <f ca="1">IFERROR(VLOOKUP(AD31,[1]DB!$B$37:$D$61,2,FALSE),"")</f>
        <v>Riesgo Moderado (Z-9)</v>
      </c>
      <c r="AF31" s="257"/>
      <c r="AG31" s="257"/>
      <c r="AH31" s="845" t="s">
        <v>146</v>
      </c>
      <c r="AI31" s="303" t="s">
        <v>393</v>
      </c>
      <c r="AJ31" s="303" t="s">
        <v>376</v>
      </c>
      <c r="AK31" s="303" t="s">
        <v>374</v>
      </c>
      <c r="AL31" s="845" t="s">
        <v>377</v>
      </c>
      <c r="AM31" s="305">
        <v>43617</v>
      </c>
      <c r="AN31" s="305">
        <v>43830</v>
      </c>
      <c r="AO31" s="388" t="s">
        <v>394</v>
      </c>
      <c r="AP31" s="305" t="s">
        <v>395</v>
      </c>
      <c r="AQ31" s="848">
        <v>0.8</v>
      </c>
      <c r="AR31" s="848"/>
      <c r="AS31" s="849"/>
      <c r="AT31" s="850"/>
    </row>
    <row r="32" spans="1:50" ht="150.75" customHeight="1" x14ac:dyDescent="0.25">
      <c r="A32" s="863"/>
      <c r="B32" s="851"/>
      <c r="C32" s="851" t="str">
        <f>'[1]SEPG-F-012'!N27</f>
        <v>Posible (C)</v>
      </c>
      <c r="D32" s="851" t="str">
        <f>'[1]SEPG-F-012'!N28</f>
        <v>Moderado</v>
      </c>
      <c r="E32" s="851" t="str">
        <f>'[1]SEPG-F-012'!P27</f>
        <v>Riesgo Alto (Z-13)</v>
      </c>
      <c r="F32" s="867"/>
      <c r="G32" s="372" t="s">
        <v>441</v>
      </c>
      <c r="H32" s="259">
        <v>15</v>
      </c>
      <c r="I32" s="157">
        <v>15</v>
      </c>
      <c r="J32" s="157">
        <v>15</v>
      </c>
      <c r="K32" s="157">
        <v>15</v>
      </c>
      <c r="L32" s="157">
        <v>15</v>
      </c>
      <c r="M32" s="157">
        <v>15</v>
      </c>
      <c r="N32" s="386">
        <v>5</v>
      </c>
      <c r="O32" s="296">
        <f t="shared" ref="O32:O33" si="7">SUM(H32:N32)</f>
        <v>95</v>
      </c>
      <c r="P32" s="296" t="str">
        <f t="shared" si="3"/>
        <v>MODERADO</v>
      </c>
      <c r="Q32" s="373" t="s">
        <v>330</v>
      </c>
      <c r="R32" s="296" t="str">
        <f t="shared" si="4"/>
        <v>FUERTE</v>
      </c>
      <c r="S32" s="296" t="str">
        <f t="shared" si="5"/>
        <v>MODERADO</v>
      </c>
      <c r="T32" s="296">
        <f>+IF(S32="FUERTE",100,IF(S32="MODERADO",50,IF(S32="DEBIL",0,"-")))</f>
        <v>50</v>
      </c>
      <c r="U32" s="296" t="str">
        <f t="shared" si="6"/>
        <v>SI</v>
      </c>
      <c r="V32" s="857"/>
      <c r="W32" s="870"/>
      <c r="X32" s="870"/>
      <c r="Y32" s="857"/>
      <c r="Z32" s="857"/>
      <c r="AA32" s="260">
        <f>IF(COUNTA(#REF!)=2,"Seleccione una opcion P o I",IF(ISNUMBER(O32),LOOKUP(O32,[1]DB!$F$74:$G$76,[1]DB!$H$74:$H$76),""))</f>
        <v>-2</v>
      </c>
      <c r="AB32" s="860"/>
      <c r="AC32" s="860"/>
      <c r="AD32" s="860"/>
      <c r="AE32" s="860"/>
      <c r="AF32" s="261"/>
      <c r="AG32" s="261"/>
      <c r="AH32" s="846"/>
      <c r="AI32" s="304" t="s">
        <v>396</v>
      </c>
      <c r="AJ32" s="304" t="s">
        <v>376</v>
      </c>
      <c r="AK32" s="304" t="s">
        <v>374</v>
      </c>
      <c r="AL32" s="846"/>
      <c r="AM32" s="306">
        <v>43617</v>
      </c>
      <c r="AN32" s="306">
        <v>43830</v>
      </c>
      <c r="AO32" s="306" t="s">
        <v>397</v>
      </c>
      <c r="AP32" s="306" t="s">
        <v>398</v>
      </c>
      <c r="AQ32" s="846">
        <v>99.6</v>
      </c>
      <c r="AR32" s="846"/>
      <c r="AS32" s="853"/>
      <c r="AT32" s="854"/>
      <c r="AX32" s="269"/>
    </row>
    <row r="33" spans="1:50" ht="137.25" customHeight="1" thickBot="1" x14ac:dyDescent="0.3">
      <c r="A33" s="864"/>
      <c r="B33" s="852"/>
      <c r="C33" s="852"/>
      <c r="D33" s="852"/>
      <c r="E33" s="852"/>
      <c r="F33" s="868"/>
      <c r="G33" s="389" t="s">
        <v>442</v>
      </c>
      <c r="H33" s="262">
        <v>15</v>
      </c>
      <c r="I33" s="179">
        <v>15</v>
      </c>
      <c r="J33" s="179">
        <v>15</v>
      </c>
      <c r="K33" s="179">
        <v>15</v>
      </c>
      <c r="L33" s="179">
        <v>15</v>
      </c>
      <c r="M33" s="179">
        <v>15</v>
      </c>
      <c r="N33" s="390">
        <v>5</v>
      </c>
      <c r="O33" s="268">
        <f t="shared" si="7"/>
        <v>95</v>
      </c>
      <c r="P33" s="268" t="str">
        <f t="shared" si="3"/>
        <v>MODERADO</v>
      </c>
      <c r="Q33" s="374" t="s">
        <v>330</v>
      </c>
      <c r="R33" s="268" t="str">
        <f t="shared" si="4"/>
        <v>FUERTE</v>
      </c>
      <c r="S33" s="268" t="str">
        <f t="shared" si="5"/>
        <v>MODERADO</v>
      </c>
      <c r="T33" s="268">
        <f t="shared" ref="T33" si="8">+IF(S33="FUERTE",100,IF(S33="MODERADO",50,IF(S33="DEBIL",0,"-")))</f>
        <v>50</v>
      </c>
      <c r="U33" s="268" t="str">
        <f t="shared" si="6"/>
        <v>SI</v>
      </c>
      <c r="V33" s="858"/>
      <c r="W33" s="871"/>
      <c r="X33" s="871"/>
      <c r="Y33" s="858"/>
      <c r="Z33" s="858"/>
      <c r="AA33" s="375"/>
      <c r="AB33" s="861"/>
      <c r="AC33" s="861"/>
      <c r="AD33" s="861"/>
      <c r="AE33" s="861"/>
      <c r="AF33" s="376"/>
      <c r="AG33" s="376"/>
      <c r="AH33" s="847"/>
      <c r="AI33" s="302" t="s">
        <v>399</v>
      </c>
      <c r="AJ33" s="302" t="s">
        <v>376</v>
      </c>
      <c r="AK33" s="302" t="s">
        <v>374</v>
      </c>
      <c r="AL33" s="302" t="s">
        <v>377</v>
      </c>
      <c r="AM33" s="263">
        <v>43617</v>
      </c>
      <c r="AN33" s="263">
        <v>43830</v>
      </c>
      <c r="AO33" s="263" t="s">
        <v>391</v>
      </c>
      <c r="AP33" s="263" t="s">
        <v>400</v>
      </c>
      <c r="AQ33" s="855">
        <v>0</v>
      </c>
      <c r="AR33" s="847"/>
      <c r="AS33" s="820"/>
      <c r="AT33" s="821"/>
      <c r="AX33" s="269"/>
    </row>
    <row r="34" spans="1:50" x14ac:dyDescent="0.25">
      <c r="A34" s="822" t="s">
        <v>293</v>
      </c>
      <c r="B34" s="823"/>
      <c r="C34" s="823"/>
      <c r="D34" s="823"/>
      <c r="E34" s="823"/>
      <c r="F34" s="823"/>
      <c r="G34" s="824"/>
      <c r="H34" s="825"/>
      <c r="I34" s="826"/>
      <c r="J34" s="826"/>
      <c r="K34" s="826"/>
      <c r="L34" s="826"/>
      <c r="M34" s="826"/>
      <c r="N34" s="826"/>
      <c r="O34" s="826"/>
      <c r="P34" s="826"/>
      <c r="Q34" s="826"/>
      <c r="R34" s="826"/>
      <c r="S34" s="826"/>
      <c r="T34" s="826"/>
      <c r="U34" s="826"/>
      <c r="V34" s="826"/>
      <c r="W34" s="826"/>
      <c r="X34" s="826"/>
      <c r="Y34" s="826"/>
      <c r="Z34" s="826"/>
      <c r="AA34" s="826"/>
      <c r="AB34" s="826"/>
      <c r="AC34" s="826"/>
      <c r="AD34" s="826"/>
      <c r="AE34" s="826"/>
      <c r="AF34" s="826"/>
      <c r="AG34" s="826"/>
      <c r="AH34" s="826"/>
      <c r="AI34" s="826"/>
      <c r="AJ34" s="826"/>
      <c r="AK34" s="826"/>
      <c r="AL34" s="826"/>
      <c r="AM34" s="826"/>
      <c r="AN34" s="826"/>
      <c r="AO34" s="826"/>
      <c r="AP34" s="826"/>
      <c r="AQ34" s="826"/>
      <c r="AR34" s="826"/>
      <c r="AS34" s="826"/>
      <c r="AT34" s="828"/>
    </row>
    <row r="35" spans="1:50" x14ac:dyDescent="0.25">
      <c r="A35" s="825"/>
      <c r="B35" s="826"/>
      <c r="C35" s="826"/>
      <c r="D35" s="826"/>
      <c r="E35" s="826"/>
      <c r="F35" s="826"/>
      <c r="G35" s="827"/>
      <c r="H35" s="829"/>
      <c r="I35" s="830"/>
      <c r="J35" s="833" t="s">
        <v>135</v>
      </c>
      <c r="K35" s="834"/>
      <c r="L35" s="834"/>
      <c r="M35" s="834"/>
      <c r="N35" s="834"/>
      <c r="O35" s="834"/>
      <c r="P35" s="834"/>
      <c r="Q35" s="834"/>
      <c r="R35" s="834"/>
      <c r="S35" s="834"/>
      <c r="T35" s="834"/>
      <c r="U35" s="834"/>
      <c r="V35" s="834"/>
      <c r="W35" s="834"/>
      <c r="X35" s="834"/>
      <c r="Y35" s="834"/>
      <c r="Z35" s="834"/>
      <c r="AA35" s="834"/>
      <c r="AB35" s="834"/>
      <c r="AC35" s="834"/>
      <c r="AD35" s="835"/>
      <c r="AE35" s="833" t="s">
        <v>136</v>
      </c>
      <c r="AF35" s="834"/>
      <c r="AG35" s="835"/>
      <c r="AH35" s="836" t="s">
        <v>265</v>
      </c>
      <c r="AI35" s="829"/>
      <c r="AJ35" s="830"/>
      <c r="AK35" s="836" t="s">
        <v>294</v>
      </c>
      <c r="AL35" s="829"/>
      <c r="AM35" s="830"/>
      <c r="AN35" s="836" t="s">
        <v>263</v>
      </c>
      <c r="AO35" s="840"/>
      <c r="AP35" s="841" t="s">
        <v>264</v>
      </c>
      <c r="AQ35" s="829"/>
      <c r="AR35" s="829"/>
      <c r="AS35" s="829"/>
      <c r="AT35" s="842"/>
    </row>
    <row r="36" spans="1:50" ht="39" thickBot="1" x14ac:dyDescent="0.3">
      <c r="A36" s="270" t="s">
        <v>9</v>
      </c>
      <c r="B36" s="805" t="s">
        <v>238</v>
      </c>
      <c r="C36" s="806"/>
      <c r="D36" s="805" t="s">
        <v>295</v>
      </c>
      <c r="E36" s="806"/>
      <c r="F36" s="805" t="s">
        <v>296</v>
      </c>
      <c r="G36" s="806"/>
      <c r="H36" s="831"/>
      <c r="I36" s="832"/>
      <c r="J36" s="805" t="s">
        <v>42</v>
      </c>
      <c r="K36" s="819"/>
      <c r="L36" s="806"/>
      <c r="M36" s="184"/>
      <c r="N36" s="184"/>
      <c r="O36" s="805" t="s">
        <v>141</v>
      </c>
      <c r="P36" s="819"/>
      <c r="Q36" s="819"/>
      <c r="R36" s="819"/>
      <c r="S36" s="819"/>
      <c r="T36" s="819"/>
      <c r="U36" s="819"/>
      <c r="V36" s="819"/>
      <c r="W36" s="819"/>
      <c r="X36" s="819"/>
      <c r="Y36" s="819"/>
      <c r="Z36" s="806"/>
      <c r="AA36" s="805" t="s">
        <v>142</v>
      </c>
      <c r="AB36" s="819"/>
      <c r="AC36" s="819"/>
      <c r="AD36" s="806"/>
      <c r="AE36" s="805" t="s">
        <v>143</v>
      </c>
      <c r="AF36" s="806"/>
      <c r="AG36" s="158" t="s">
        <v>144</v>
      </c>
      <c r="AH36" s="837"/>
      <c r="AI36" s="831"/>
      <c r="AJ36" s="832"/>
      <c r="AK36" s="838"/>
      <c r="AL36" s="826"/>
      <c r="AM36" s="839"/>
      <c r="AN36" s="838"/>
      <c r="AO36" s="827"/>
      <c r="AP36" s="843"/>
      <c r="AQ36" s="831"/>
      <c r="AR36" s="831"/>
      <c r="AS36" s="831"/>
      <c r="AT36" s="844"/>
    </row>
    <row r="37" spans="1:50" ht="96" customHeight="1" thickBot="1" x14ac:dyDescent="0.3">
      <c r="A37" s="271"/>
      <c r="B37" s="807"/>
      <c r="C37" s="808"/>
      <c r="D37" s="807"/>
      <c r="E37" s="808"/>
      <c r="F37" s="809"/>
      <c r="G37" s="810"/>
      <c r="H37" s="811"/>
      <c r="I37" s="812"/>
      <c r="J37" s="809"/>
      <c r="K37" s="813"/>
      <c r="L37" s="810"/>
      <c r="M37" s="272"/>
      <c r="N37" s="272"/>
      <c r="O37" s="814"/>
      <c r="P37" s="815"/>
      <c r="Q37" s="815"/>
      <c r="R37" s="815"/>
      <c r="S37" s="815"/>
      <c r="T37" s="815"/>
      <c r="U37" s="815"/>
      <c r="V37" s="815"/>
      <c r="W37" s="815"/>
      <c r="X37" s="815"/>
      <c r="Y37" s="815"/>
      <c r="Z37" s="816"/>
      <c r="AA37" s="814"/>
      <c r="AB37" s="815"/>
      <c r="AC37" s="815"/>
      <c r="AD37" s="816"/>
      <c r="AE37" s="817"/>
      <c r="AF37" s="818"/>
      <c r="AG37" s="273"/>
      <c r="AH37" s="775"/>
      <c r="AI37" s="776"/>
      <c r="AJ37" s="777"/>
      <c r="AK37" s="764"/>
      <c r="AL37" s="765"/>
      <c r="AM37" s="766"/>
      <c r="AN37" s="772"/>
      <c r="AO37" s="778"/>
      <c r="AP37" s="779"/>
      <c r="AQ37" s="780"/>
      <c r="AR37" s="780"/>
      <c r="AS37" s="780"/>
      <c r="AT37" s="781"/>
    </row>
    <row r="38" spans="1:50" ht="96" customHeight="1" thickBot="1" x14ac:dyDescent="0.3">
      <c r="A38" s="274"/>
      <c r="B38" s="788"/>
      <c r="C38" s="789"/>
      <c r="D38" s="788"/>
      <c r="E38" s="789"/>
      <c r="F38" s="790"/>
      <c r="G38" s="791"/>
      <c r="H38" s="792"/>
      <c r="I38" s="793"/>
      <c r="J38" s="794"/>
      <c r="K38" s="795"/>
      <c r="L38" s="796"/>
      <c r="M38" s="275"/>
      <c r="N38" s="275"/>
      <c r="O38" s="797"/>
      <c r="P38" s="798"/>
      <c r="Q38" s="798"/>
      <c r="R38" s="798"/>
      <c r="S38" s="798"/>
      <c r="T38" s="798"/>
      <c r="U38" s="798"/>
      <c r="V38" s="798"/>
      <c r="W38" s="798"/>
      <c r="X38" s="798"/>
      <c r="Y38" s="798"/>
      <c r="Z38" s="799"/>
      <c r="AA38" s="800"/>
      <c r="AB38" s="801"/>
      <c r="AC38" s="801"/>
      <c r="AD38" s="802"/>
      <c r="AE38" s="803"/>
      <c r="AF38" s="804"/>
      <c r="AG38" s="276"/>
      <c r="AH38" s="764"/>
      <c r="AI38" s="765"/>
      <c r="AJ38" s="766"/>
      <c r="AK38" s="767"/>
      <c r="AL38" s="768"/>
      <c r="AM38" s="769"/>
      <c r="AN38" s="770"/>
      <c r="AO38" s="771"/>
      <c r="AP38" s="772"/>
      <c r="AQ38" s="773"/>
      <c r="AR38" s="773"/>
      <c r="AS38" s="773"/>
      <c r="AT38" s="774"/>
    </row>
    <row r="40" spans="1:50" ht="18.75" thickBot="1" x14ac:dyDescent="0.3">
      <c r="A40" s="277"/>
      <c r="C40" s="278"/>
      <c r="D40" s="278"/>
      <c r="E40" s="278"/>
      <c r="F40" s="279"/>
    </row>
    <row r="41" spans="1:50" s="392" customFormat="1" ht="48.75" customHeight="1" thickBot="1" x14ac:dyDescent="0.3">
      <c r="A41" s="782" t="s">
        <v>297</v>
      </c>
      <c r="B41" s="783"/>
      <c r="C41" s="783"/>
      <c r="D41" s="783"/>
      <c r="E41" s="783"/>
      <c r="F41" s="783"/>
      <c r="G41" s="783"/>
      <c r="H41" s="783"/>
      <c r="I41" s="783"/>
      <c r="J41" s="783"/>
      <c r="K41" s="783"/>
      <c r="L41" s="783"/>
      <c r="M41" s="391"/>
      <c r="N41" s="391"/>
      <c r="O41" s="783" t="s">
        <v>6</v>
      </c>
      <c r="P41" s="783"/>
      <c r="Q41" s="783"/>
      <c r="R41" s="783"/>
      <c r="S41" s="783"/>
      <c r="T41" s="783"/>
      <c r="U41" s="783"/>
      <c r="V41" s="783"/>
      <c r="W41" s="783"/>
      <c r="X41" s="783"/>
      <c r="Y41" s="783"/>
      <c r="Z41" s="783"/>
      <c r="AA41" s="783"/>
      <c r="AB41" s="783"/>
      <c r="AC41" s="783"/>
      <c r="AD41" s="783"/>
      <c r="AE41" s="783"/>
      <c r="AF41" s="783"/>
      <c r="AG41" s="784"/>
      <c r="AH41" s="785" t="s">
        <v>298</v>
      </c>
      <c r="AI41" s="786"/>
      <c r="AJ41" s="786"/>
      <c r="AK41" s="786"/>
      <c r="AL41" s="786"/>
      <c r="AM41" s="786"/>
      <c r="AN41" s="786"/>
      <c r="AO41" s="786"/>
      <c r="AP41" s="786"/>
      <c r="AQ41" s="786"/>
      <c r="AR41" s="786"/>
      <c r="AS41" s="786"/>
      <c r="AT41" s="787"/>
      <c r="AU41" s="99"/>
      <c r="AV41" s="99"/>
      <c r="AW41" s="99"/>
    </row>
    <row r="42" spans="1:50" s="99" customFormat="1" ht="22.5" customHeight="1" thickBot="1" x14ac:dyDescent="0.3">
      <c r="A42" s="750" t="s">
        <v>42</v>
      </c>
      <c r="B42" s="751"/>
      <c r="C42" s="751"/>
      <c r="D42" s="751"/>
      <c r="E42" s="751"/>
      <c r="F42" s="751"/>
      <c r="G42" s="751"/>
      <c r="H42" s="752" t="s">
        <v>141</v>
      </c>
      <c r="I42" s="753"/>
      <c r="J42" s="754" t="s">
        <v>280</v>
      </c>
      <c r="K42" s="752"/>
      <c r="L42" s="753"/>
      <c r="M42" s="393"/>
      <c r="N42" s="393"/>
      <c r="O42" s="754" t="s">
        <v>42</v>
      </c>
      <c r="P42" s="752"/>
      <c r="Q42" s="752"/>
      <c r="R42" s="752"/>
      <c r="S42" s="752"/>
      <c r="T42" s="752"/>
      <c r="U42" s="752"/>
      <c r="V42" s="752"/>
      <c r="W42" s="752"/>
      <c r="X42" s="752"/>
      <c r="Y42" s="753"/>
      <c r="Z42" s="754" t="s">
        <v>141</v>
      </c>
      <c r="AA42" s="752"/>
      <c r="AB42" s="752"/>
      <c r="AC42" s="753"/>
      <c r="AD42" s="751" t="s">
        <v>280</v>
      </c>
      <c r="AE42" s="751"/>
      <c r="AF42" s="751" t="s">
        <v>280</v>
      </c>
      <c r="AG42" s="751"/>
      <c r="AH42" s="751" t="s">
        <v>42</v>
      </c>
      <c r="AI42" s="751"/>
      <c r="AJ42" s="751"/>
      <c r="AK42" s="751" t="s">
        <v>141</v>
      </c>
      <c r="AL42" s="751"/>
      <c r="AM42" s="751"/>
      <c r="AN42" s="754"/>
      <c r="AO42" s="760" t="s">
        <v>280</v>
      </c>
      <c r="AP42" s="752"/>
      <c r="AQ42" s="394"/>
      <c r="AR42" s="752" t="s">
        <v>299</v>
      </c>
      <c r="AS42" s="752"/>
      <c r="AT42" s="761"/>
    </row>
    <row r="43" spans="1:50" s="360" customFormat="1" ht="27.75" customHeight="1" x14ac:dyDescent="0.25">
      <c r="A43" s="762"/>
      <c r="B43" s="756"/>
      <c r="C43" s="756"/>
      <c r="D43" s="756"/>
      <c r="E43" s="756"/>
      <c r="F43" s="756"/>
      <c r="G43" s="739"/>
      <c r="H43" s="756"/>
      <c r="I43" s="739"/>
      <c r="J43" s="755"/>
      <c r="K43" s="756"/>
      <c r="L43" s="739"/>
      <c r="M43" s="359"/>
      <c r="N43" s="359"/>
      <c r="O43" s="755"/>
      <c r="P43" s="756"/>
      <c r="Q43" s="756"/>
      <c r="R43" s="756"/>
      <c r="S43" s="756"/>
      <c r="T43" s="756"/>
      <c r="U43" s="756"/>
      <c r="V43" s="756"/>
      <c r="W43" s="756"/>
      <c r="X43" s="756"/>
      <c r="Y43" s="739"/>
      <c r="Z43" s="755"/>
      <c r="AA43" s="756"/>
      <c r="AB43" s="756"/>
      <c r="AC43" s="739"/>
      <c r="AD43" s="748"/>
      <c r="AE43" s="740"/>
      <c r="AF43" s="748"/>
      <c r="AG43" s="740"/>
      <c r="AH43" s="740"/>
      <c r="AI43" s="740"/>
      <c r="AJ43" s="740"/>
      <c r="AK43" s="741"/>
      <c r="AL43" s="741"/>
      <c r="AM43" s="741"/>
      <c r="AN43" s="741"/>
      <c r="AO43" s="738"/>
      <c r="AP43" s="739"/>
      <c r="AQ43" s="755"/>
      <c r="AR43" s="756"/>
      <c r="AS43" s="756"/>
      <c r="AT43" s="739"/>
    </row>
    <row r="44" spans="1:50" s="360" customFormat="1" ht="57.75" customHeight="1" x14ac:dyDescent="0.25">
      <c r="A44" s="742" t="s">
        <v>369</v>
      </c>
      <c r="B44" s="743"/>
      <c r="C44" s="743"/>
      <c r="D44" s="743"/>
      <c r="E44" s="743"/>
      <c r="F44" s="743"/>
      <c r="G44" s="744"/>
      <c r="H44" s="745" t="s">
        <v>371</v>
      </c>
      <c r="I44" s="746"/>
      <c r="J44" s="747">
        <v>43706</v>
      </c>
      <c r="K44" s="743"/>
      <c r="L44" s="744"/>
      <c r="M44" s="361"/>
      <c r="N44" s="361"/>
      <c r="O44" s="749" t="s">
        <v>376</v>
      </c>
      <c r="P44" s="743"/>
      <c r="Q44" s="743"/>
      <c r="R44" s="743"/>
      <c r="S44" s="743"/>
      <c r="T44" s="743"/>
      <c r="U44" s="743"/>
      <c r="V44" s="743"/>
      <c r="W44" s="743"/>
      <c r="X44" s="743"/>
      <c r="Y44" s="744"/>
      <c r="Z44" s="757" t="s">
        <v>374</v>
      </c>
      <c r="AA44" s="758"/>
      <c r="AB44" s="758"/>
      <c r="AC44" s="759"/>
      <c r="AD44" s="748">
        <v>43706</v>
      </c>
      <c r="AE44" s="740"/>
      <c r="AF44" s="362"/>
      <c r="AG44" s="363"/>
      <c r="AH44" s="740" t="s">
        <v>376</v>
      </c>
      <c r="AI44" s="740"/>
      <c r="AJ44" s="740"/>
      <c r="AK44" s="741" t="s">
        <v>374</v>
      </c>
      <c r="AL44" s="741"/>
      <c r="AM44" s="741"/>
      <c r="AN44" s="741"/>
      <c r="AO44" s="747">
        <v>43706</v>
      </c>
      <c r="AP44" s="763"/>
      <c r="AQ44" s="364"/>
      <c r="AR44" s="365"/>
      <c r="AS44" s="365"/>
      <c r="AT44" s="366"/>
    </row>
    <row r="45" spans="1:50" s="360" customFormat="1" ht="27.75" customHeight="1" x14ac:dyDescent="0.25">
      <c r="A45" s="742" t="s">
        <v>370</v>
      </c>
      <c r="B45" s="743"/>
      <c r="C45" s="743"/>
      <c r="D45" s="743"/>
      <c r="E45" s="743"/>
      <c r="F45" s="743"/>
      <c r="G45" s="744"/>
      <c r="H45" s="745" t="s">
        <v>427</v>
      </c>
      <c r="I45" s="746"/>
      <c r="J45" s="747">
        <v>43706</v>
      </c>
      <c r="K45" s="743"/>
      <c r="L45" s="744"/>
      <c r="M45" s="361"/>
      <c r="N45" s="361"/>
      <c r="O45" s="749"/>
      <c r="P45" s="743"/>
      <c r="Q45" s="743"/>
      <c r="R45" s="743"/>
      <c r="S45" s="743"/>
      <c r="T45" s="743"/>
      <c r="U45" s="743"/>
      <c r="V45" s="743"/>
      <c r="W45" s="743"/>
      <c r="X45" s="743"/>
      <c r="Y45" s="744"/>
      <c r="Z45" s="749"/>
      <c r="AA45" s="743"/>
      <c r="AB45" s="743"/>
      <c r="AC45" s="744"/>
      <c r="AD45" s="748"/>
      <c r="AE45" s="740"/>
      <c r="AF45" s="362"/>
      <c r="AG45" s="363"/>
      <c r="AH45" s="740"/>
      <c r="AI45" s="740"/>
      <c r="AJ45" s="740"/>
      <c r="AK45" s="741"/>
      <c r="AL45" s="741"/>
      <c r="AM45" s="741"/>
      <c r="AN45" s="741"/>
      <c r="AO45" s="367"/>
      <c r="AP45" s="366"/>
      <c r="AQ45" s="364"/>
      <c r="AR45" s="365"/>
      <c r="AS45" s="365"/>
      <c r="AT45" s="366"/>
    </row>
    <row r="46" spans="1:50" s="360" customFormat="1" ht="27.75" customHeight="1" x14ac:dyDescent="0.25">
      <c r="A46" s="742" t="s">
        <v>372</v>
      </c>
      <c r="B46" s="743"/>
      <c r="C46" s="743"/>
      <c r="D46" s="743"/>
      <c r="E46" s="743"/>
      <c r="F46" s="743"/>
      <c r="G46" s="744"/>
      <c r="H46" s="745" t="s">
        <v>428</v>
      </c>
      <c r="I46" s="746"/>
      <c r="J46" s="747">
        <v>43706</v>
      </c>
      <c r="K46" s="743"/>
      <c r="L46" s="744"/>
      <c r="M46" s="365"/>
      <c r="N46" s="365"/>
      <c r="O46" s="364"/>
      <c r="P46" s="365"/>
      <c r="Q46" s="365"/>
      <c r="R46" s="365"/>
      <c r="S46" s="365"/>
      <c r="T46" s="365"/>
      <c r="U46" s="365"/>
      <c r="V46" s="365"/>
      <c r="W46" s="365"/>
      <c r="X46" s="365"/>
      <c r="Y46" s="366"/>
      <c r="Z46" s="364"/>
      <c r="AA46" s="365"/>
      <c r="AB46" s="365"/>
      <c r="AC46" s="366"/>
      <c r="AD46" s="748"/>
      <c r="AE46" s="740"/>
      <c r="AF46" s="362"/>
      <c r="AG46" s="363"/>
      <c r="AH46" s="740"/>
      <c r="AI46" s="740"/>
      <c r="AJ46" s="740"/>
      <c r="AK46" s="741"/>
      <c r="AL46" s="741"/>
      <c r="AM46" s="741"/>
      <c r="AN46" s="741"/>
      <c r="AO46" s="367"/>
      <c r="AP46" s="366"/>
      <c r="AQ46" s="364"/>
      <c r="AR46" s="365"/>
      <c r="AS46" s="365"/>
      <c r="AT46" s="366"/>
    </row>
    <row r="47" spans="1:50" s="368" customFormat="1" x14ac:dyDescent="0.25">
      <c r="O47" s="369"/>
      <c r="P47" s="369"/>
      <c r="Q47" s="369"/>
      <c r="R47" s="369"/>
      <c r="S47" s="369"/>
      <c r="T47" s="369"/>
      <c r="U47" s="369"/>
      <c r="V47" s="369"/>
      <c r="W47" s="369"/>
      <c r="X47" s="369"/>
      <c r="Y47" s="369"/>
      <c r="Z47" s="369"/>
    </row>
    <row r="48" spans="1:50" s="368" customFormat="1" x14ac:dyDescent="0.25">
      <c r="O48" s="369"/>
      <c r="P48" s="369"/>
      <c r="Q48" s="369"/>
      <c r="R48" s="369"/>
      <c r="S48" s="369"/>
      <c r="T48" s="369"/>
      <c r="U48" s="369"/>
      <c r="V48" s="369"/>
      <c r="W48" s="369"/>
      <c r="X48" s="369"/>
      <c r="Y48" s="369"/>
      <c r="Z48" s="369"/>
    </row>
  </sheetData>
  <mergeCells count="268">
    <mergeCell ref="AN7:AO7"/>
    <mergeCell ref="AP7:AT7"/>
    <mergeCell ref="A8:B8"/>
    <mergeCell ref="B9:C9"/>
    <mergeCell ref="D9:AT9"/>
    <mergeCell ref="A10:C10"/>
    <mergeCell ref="D10:AT10"/>
    <mergeCell ref="A5:B7"/>
    <mergeCell ref="C5:AM5"/>
    <mergeCell ref="AN5:AO5"/>
    <mergeCell ref="AP5:AT5"/>
    <mergeCell ref="C6:F6"/>
    <mergeCell ref="G6:AM6"/>
    <mergeCell ref="AN6:AO6"/>
    <mergeCell ref="AP6:AT6"/>
    <mergeCell ref="C7:F7"/>
    <mergeCell ref="G7:AM7"/>
    <mergeCell ref="A12:AT12"/>
    <mergeCell ref="A13:AT13"/>
    <mergeCell ref="A14:I14"/>
    <mergeCell ref="A15:I15"/>
    <mergeCell ref="A17:I18"/>
    <mergeCell ref="A19:F20"/>
    <mergeCell ref="G19:G20"/>
    <mergeCell ref="H19:P20"/>
    <mergeCell ref="Q19:R20"/>
    <mergeCell ref="S19:U20"/>
    <mergeCell ref="AP20:AP21"/>
    <mergeCell ref="AQ20:AR21"/>
    <mergeCell ref="AS20:AT21"/>
    <mergeCell ref="AH20:AH21"/>
    <mergeCell ref="AJ20:AL20"/>
    <mergeCell ref="AM20:AN20"/>
    <mergeCell ref="AO20:AO21"/>
    <mergeCell ref="AH19:AT19"/>
    <mergeCell ref="A22:A24"/>
    <mergeCell ref="B22:B24"/>
    <mergeCell ref="F22:F24"/>
    <mergeCell ref="Y22:Y24"/>
    <mergeCell ref="Z22:Z24"/>
    <mergeCell ref="AB22:AB24"/>
    <mergeCell ref="AC22:AC24"/>
    <mergeCell ref="AE20:AE21"/>
    <mergeCell ref="AF20:AF21"/>
    <mergeCell ref="V19:V21"/>
    <mergeCell ref="Y19:AB19"/>
    <mergeCell ref="AC19:AF19"/>
    <mergeCell ref="Y20:Y21"/>
    <mergeCell ref="Z20:Z21"/>
    <mergeCell ref="AA20:AA21"/>
    <mergeCell ref="AB20:AB21"/>
    <mergeCell ref="AC20:AC21"/>
    <mergeCell ref="AD20:AD21"/>
    <mergeCell ref="A25:A26"/>
    <mergeCell ref="B25:B26"/>
    <mergeCell ref="F25:F26"/>
    <mergeCell ref="Q25:Q26"/>
    <mergeCell ref="R25:R26"/>
    <mergeCell ref="S25:S26"/>
    <mergeCell ref="AS22:AT23"/>
    <mergeCell ref="C23:C24"/>
    <mergeCell ref="D23:D24"/>
    <mergeCell ref="E23:E24"/>
    <mergeCell ref="AQ24:AR24"/>
    <mergeCell ref="AS24:AT24"/>
    <mergeCell ref="AL22:AL24"/>
    <mergeCell ref="AM22:AM23"/>
    <mergeCell ref="AN22:AN23"/>
    <mergeCell ref="AO22:AO23"/>
    <mergeCell ref="AP22:AP23"/>
    <mergeCell ref="AQ22:AR23"/>
    <mergeCell ref="AD22:AD24"/>
    <mergeCell ref="AE22:AE24"/>
    <mergeCell ref="AH22:AH24"/>
    <mergeCell ref="AI22:AI23"/>
    <mergeCell ref="AJ22:AJ23"/>
    <mergeCell ref="AK22:AK23"/>
    <mergeCell ref="AS25:AT26"/>
    <mergeCell ref="A27:A30"/>
    <mergeCell ref="B27:B30"/>
    <mergeCell ref="F27:F30"/>
    <mergeCell ref="G27:G28"/>
    <mergeCell ref="H27:H28"/>
    <mergeCell ref="I27:I28"/>
    <mergeCell ref="AI25:AI26"/>
    <mergeCell ref="AJ25:AJ26"/>
    <mergeCell ref="AK25:AK26"/>
    <mergeCell ref="AL25:AL26"/>
    <mergeCell ref="AM25:AM26"/>
    <mergeCell ref="AN25:AN26"/>
    <mergeCell ref="Z25:Z26"/>
    <mergeCell ref="AB25:AB26"/>
    <mergeCell ref="AC25:AC26"/>
    <mergeCell ref="AD25:AD26"/>
    <mergeCell ref="AE25:AE26"/>
    <mergeCell ref="AH25:AH26"/>
    <mergeCell ref="T25:T26"/>
    <mergeCell ref="U25:U26"/>
    <mergeCell ref="V25:V26"/>
    <mergeCell ref="W25:W26"/>
    <mergeCell ref="X25:X26"/>
    <mergeCell ref="J27:J28"/>
    <mergeCell ref="K27:K28"/>
    <mergeCell ref="L27:L28"/>
    <mergeCell ref="M27:M28"/>
    <mergeCell ref="N27:N28"/>
    <mergeCell ref="O27:O28"/>
    <mergeCell ref="AO25:AO26"/>
    <mergeCell ref="AP25:AP26"/>
    <mergeCell ref="AQ25:AR26"/>
    <mergeCell ref="Y25:Y26"/>
    <mergeCell ref="X27:X28"/>
    <mergeCell ref="Y27:Y28"/>
    <mergeCell ref="Z27:Z28"/>
    <mergeCell ref="AB27:AB28"/>
    <mergeCell ref="P27:P28"/>
    <mergeCell ref="Q27:Q28"/>
    <mergeCell ref="R27:R28"/>
    <mergeCell ref="S27:S28"/>
    <mergeCell ref="T27:T28"/>
    <mergeCell ref="U27:U28"/>
    <mergeCell ref="AQ27:AR28"/>
    <mergeCell ref="AS27:AT28"/>
    <mergeCell ref="C28:C30"/>
    <mergeCell ref="D28:D30"/>
    <mergeCell ref="E28:E30"/>
    <mergeCell ref="Y29:Y30"/>
    <mergeCell ref="Z29:Z30"/>
    <mergeCell ref="AB29:AB30"/>
    <mergeCell ref="AC29:AC30"/>
    <mergeCell ref="AD29:AD30"/>
    <mergeCell ref="AK27:AK28"/>
    <mergeCell ref="AL27:AL28"/>
    <mergeCell ref="AM27:AM28"/>
    <mergeCell ref="AN27:AN28"/>
    <mergeCell ref="AO27:AO28"/>
    <mergeCell ref="AP27:AP28"/>
    <mergeCell ref="AC27:AC28"/>
    <mergeCell ref="AD27:AD28"/>
    <mergeCell ref="AE27:AE28"/>
    <mergeCell ref="AH27:AH28"/>
    <mergeCell ref="AI27:AI28"/>
    <mergeCell ref="AJ27:AJ28"/>
    <mergeCell ref="V27:V28"/>
    <mergeCell ref="W27:W28"/>
    <mergeCell ref="AN29:AN30"/>
    <mergeCell ref="AO29:AO30"/>
    <mergeCell ref="AP29:AP30"/>
    <mergeCell ref="AQ29:AR30"/>
    <mergeCell ref="AS29:AT30"/>
    <mergeCell ref="AE29:AE30"/>
    <mergeCell ref="AH29:AH30"/>
    <mergeCell ref="AI29:AI30"/>
    <mergeCell ref="AJ29:AJ30"/>
    <mergeCell ref="AK29:AK30"/>
    <mergeCell ref="AL29:AL30"/>
    <mergeCell ref="AD31:AD33"/>
    <mergeCell ref="AE31:AE33"/>
    <mergeCell ref="A31:A33"/>
    <mergeCell ref="B31:B33"/>
    <mergeCell ref="F31:F33"/>
    <mergeCell ref="V31:V33"/>
    <mergeCell ref="W31:W33"/>
    <mergeCell ref="X31:X33"/>
    <mergeCell ref="AM29:AM30"/>
    <mergeCell ref="AS33:AT33"/>
    <mergeCell ref="A34:G35"/>
    <mergeCell ref="H34:AT34"/>
    <mergeCell ref="H35:I36"/>
    <mergeCell ref="J35:AD35"/>
    <mergeCell ref="AE35:AG35"/>
    <mergeCell ref="AH35:AJ36"/>
    <mergeCell ref="AK35:AM36"/>
    <mergeCell ref="AN35:AO36"/>
    <mergeCell ref="AP35:AT36"/>
    <mergeCell ref="AH31:AH33"/>
    <mergeCell ref="AL31:AL32"/>
    <mergeCell ref="AQ31:AR31"/>
    <mergeCell ref="AS31:AT31"/>
    <mergeCell ref="C32:C33"/>
    <mergeCell ref="D32:D33"/>
    <mergeCell ref="E32:E33"/>
    <mergeCell ref="AQ32:AR32"/>
    <mergeCell ref="AS32:AT32"/>
    <mergeCell ref="AQ33:AR33"/>
    <mergeCell ref="Y31:Y33"/>
    <mergeCell ref="Z31:Z33"/>
    <mergeCell ref="AB31:AB33"/>
    <mergeCell ref="AC31:AC33"/>
    <mergeCell ref="AE36:AF36"/>
    <mergeCell ref="B37:C37"/>
    <mergeCell ref="D37:E37"/>
    <mergeCell ref="F37:G37"/>
    <mergeCell ref="H37:I37"/>
    <mergeCell ref="J37:L37"/>
    <mergeCell ref="O37:Z37"/>
    <mergeCell ref="AA37:AD37"/>
    <mergeCell ref="AE37:AF37"/>
    <mergeCell ref="B36:C36"/>
    <mergeCell ref="D36:E36"/>
    <mergeCell ref="F36:G36"/>
    <mergeCell ref="J36:L36"/>
    <mergeCell ref="O36:Z36"/>
    <mergeCell ref="AA36:AD36"/>
    <mergeCell ref="AH38:AJ38"/>
    <mergeCell ref="AK38:AM38"/>
    <mergeCell ref="AN38:AO38"/>
    <mergeCell ref="AP38:AT38"/>
    <mergeCell ref="AH37:AJ37"/>
    <mergeCell ref="AK37:AM37"/>
    <mergeCell ref="AN37:AO37"/>
    <mergeCell ref="AP37:AT37"/>
    <mergeCell ref="A41:L41"/>
    <mergeCell ref="O41:AG41"/>
    <mergeCell ref="AH41:AT41"/>
    <mergeCell ref="B38:C38"/>
    <mergeCell ref="D38:E38"/>
    <mergeCell ref="F38:G38"/>
    <mergeCell ref="H38:I38"/>
    <mergeCell ref="J38:L38"/>
    <mergeCell ref="O38:Z38"/>
    <mergeCell ref="AA38:AD38"/>
    <mergeCell ref="AE38:AF38"/>
    <mergeCell ref="A42:G42"/>
    <mergeCell ref="H42:I42"/>
    <mergeCell ref="J42:L42"/>
    <mergeCell ref="O42:Y42"/>
    <mergeCell ref="Z42:AC42"/>
    <mergeCell ref="AD42:AE42"/>
    <mergeCell ref="AF42:AG42"/>
    <mergeCell ref="AQ43:AT43"/>
    <mergeCell ref="A44:G44"/>
    <mergeCell ref="H44:I44"/>
    <mergeCell ref="J44:L44"/>
    <mergeCell ref="O44:Y44"/>
    <mergeCell ref="Z44:AC44"/>
    <mergeCell ref="AH42:AJ42"/>
    <mergeCell ref="AK42:AN42"/>
    <mergeCell ref="AO42:AP42"/>
    <mergeCell ref="AR42:AT42"/>
    <mergeCell ref="A43:G43"/>
    <mergeCell ref="H43:I43"/>
    <mergeCell ref="J43:L43"/>
    <mergeCell ref="O43:Y43"/>
    <mergeCell ref="Z43:AC43"/>
    <mergeCell ref="AD43:AE43"/>
    <mergeCell ref="AO44:AP44"/>
    <mergeCell ref="AO43:AP43"/>
    <mergeCell ref="AH45:AJ45"/>
    <mergeCell ref="AK45:AN45"/>
    <mergeCell ref="A46:G46"/>
    <mergeCell ref="H46:I46"/>
    <mergeCell ref="J46:L46"/>
    <mergeCell ref="AD46:AE46"/>
    <mergeCell ref="AH46:AJ46"/>
    <mergeCell ref="AK46:AN46"/>
    <mergeCell ref="AD44:AE44"/>
    <mergeCell ref="AH44:AJ44"/>
    <mergeCell ref="AK44:AN44"/>
    <mergeCell ref="A45:G45"/>
    <mergeCell ref="H45:I45"/>
    <mergeCell ref="J45:L45"/>
    <mergeCell ref="O45:Y45"/>
    <mergeCell ref="Z45:AC45"/>
    <mergeCell ref="AD45:AE45"/>
    <mergeCell ref="AF43:AG43"/>
    <mergeCell ref="AH43:AJ43"/>
    <mergeCell ref="AK43:AN43"/>
  </mergeCells>
  <conditionalFormatting sqref="AE22 AE25:AE27">
    <cfRule type="containsText" dxfId="65" priority="38" stopIfTrue="1" operator="containsText" text="Riesgo Alto">
      <formula>NOT(ISERROR(SEARCH("Riesgo Alto",AE22)))</formula>
    </cfRule>
    <cfRule type="containsText" dxfId="64" priority="39" stopIfTrue="1" operator="containsText" text="Riesgo Moderado">
      <formula>NOT(ISERROR(SEARCH("Riesgo Moderado",AE22)))</formula>
    </cfRule>
    <cfRule type="containsText" dxfId="63" priority="40" stopIfTrue="1" operator="containsText" text="Riesgo Bajo">
      <formula>NOT(ISERROR(SEARCH("Riesgo Bajo",AE22)))</formula>
    </cfRule>
    <cfRule type="containsText" dxfId="62" priority="41" stopIfTrue="1" operator="containsText" text="Riesgo Alto">
      <formula>NOT(ISERROR(SEARCH("Riesgo Alto",AE22)))</formula>
    </cfRule>
    <cfRule type="containsText" dxfId="61" priority="42" stopIfTrue="1" operator="containsText" text="Riesgo Extremo">
      <formula>NOT(ISERROR(SEARCH("Riesgo Extremo",AE22)))</formula>
    </cfRule>
  </conditionalFormatting>
  <conditionalFormatting sqref="AE22 AE25:AE27">
    <cfRule type="containsText" dxfId="60" priority="37" stopIfTrue="1" operator="containsText" text="Riesgo Extremo">
      <formula>NOT(ISERROR(SEARCH("Riesgo Extremo",AE22)))</formula>
    </cfRule>
  </conditionalFormatting>
  <conditionalFormatting sqref="E28:E29">
    <cfRule type="containsText" dxfId="59" priority="32" stopIfTrue="1" operator="containsText" text="Riesgo Alto">
      <formula>NOT(ISERROR(SEARCH("Riesgo Alto",E28)))</formula>
    </cfRule>
    <cfRule type="containsText" dxfId="58" priority="33" stopIfTrue="1" operator="containsText" text="Riesgo Moderado">
      <formula>NOT(ISERROR(SEARCH("Riesgo Moderado",E28)))</formula>
    </cfRule>
    <cfRule type="containsText" dxfId="57" priority="34" stopIfTrue="1" operator="containsText" text="Riesgo Bajo">
      <formula>NOT(ISERROR(SEARCH("Riesgo Bajo",E28)))</formula>
    </cfRule>
    <cfRule type="containsText" dxfId="56" priority="35" stopIfTrue="1" operator="containsText" text="Riesgo Alto">
      <formula>NOT(ISERROR(SEARCH("Riesgo Alto",E28)))</formula>
    </cfRule>
    <cfRule type="containsText" dxfId="55" priority="36" stopIfTrue="1" operator="containsText" text="Riesgo Extremo">
      <formula>NOT(ISERROR(SEARCH("Riesgo Extremo",E28)))</formula>
    </cfRule>
  </conditionalFormatting>
  <conditionalFormatting sqref="E28:E29">
    <cfRule type="containsText" dxfId="54" priority="31" stopIfTrue="1" operator="containsText" text="Riesgo Extremo">
      <formula>NOT(ISERROR(SEARCH("Riesgo Extremo",E28)))</formula>
    </cfRule>
  </conditionalFormatting>
  <conditionalFormatting sqref="E26">
    <cfRule type="containsText" dxfId="53" priority="26" stopIfTrue="1" operator="containsText" text="Riesgo Alto">
      <formula>NOT(ISERROR(SEARCH("Riesgo Alto",E26)))</formula>
    </cfRule>
    <cfRule type="containsText" dxfId="52" priority="27" stopIfTrue="1" operator="containsText" text="Riesgo Moderado">
      <formula>NOT(ISERROR(SEARCH("Riesgo Moderado",E26)))</formula>
    </cfRule>
    <cfRule type="containsText" dxfId="51" priority="28" stopIfTrue="1" operator="containsText" text="Riesgo Bajo">
      <formula>NOT(ISERROR(SEARCH("Riesgo Bajo",E26)))</formula>
    </cfRule>
    <cfRule type="containsText" dxfId="50" priority="29" stopIfTrue="1" operator="containsText" text="Riesgo Alto">
      <formula>NOT(ISERROR(SEARCH("Riesgo Alto",E26)))</formula>
    </cfRule>
    <cfRule type="containsText" dxfId="49" priority="30" stopIfTrue="1" operator="containsText" text="Riesgo Extremo">
      <formula>NOT(ISERROR(SEARCH("Riesgo Extremo",E26)))</formula>
    </cfRule>
  </conditionalFormatting>
  <conditionalFormatting sqref="E26">
    <cfRule type="containsText" dxfId="48" priority="25" stopIfTrue="1" operator="containsText" text="Riesgo Extremo">
      <formula>NOT(ISERROR(SEARCH("Riesgo Extremo",E26)))</formula>
    </cfRule>
  </conditionalFormatting>
  <conditionalFormatting sqref="E23:E24">
    <cfRule type="containsText" dxfId="47" priority="20" stopIfTrue="1" operator="containsText" text="Riesgo Alto">
      <formula>NOT(ISERROR(SEARCH("Riesgo Alto",E23)))</formula>
    </cfRule>
    <cfRule type="containsText" dxfId="46" priority="21" stopIfTrue="1" operator="containsText" text="Riesgo Moderado">
      <formula>NOT(ISERROR(SEARCH("Riesgo Moderado",E23)))</formula>
    </cfRule>
    <cfRule type="containsText" dxfId="45" priority="22" stopIfTrue="1" operator="containsText" text="Riesgo Bajo">
      <formula>NOT(ISERROR(SEARCH("Riesgo Bajo",E23)))</formula>
    </cfRule>
    <cfRule type="containsText" dxfId="44" priority="23" stopIfTrue="1" operator="containsText" text="Riesgo Alto">
      <formula>NOT(ISERROR(SEARCH("Riesgo Alto",E23)))</formula>
    </cfRule>
    <cfRule type="containsText" dxfId="43" priority="24" stopIfTrue="1" operator="containsText" text="Riesgo Extremo">
      <formula>NOT(ISERROR(SEARCH("Riesgo Extremo",E23)))</formula>
    </cfRule>
  </conditionalFormatting>
  <conditionalFormatting sqref="E23:E24">
    <cfRule type="containsText" dxfId="42" priority="19" stopIfTrue="1" operator="containsText" text="Riesgo Extremo">
      <formula>NOT(ISERROR(SEARCH("Riesgo Extremo",E23)))</formula>
    </cfRule>
  </conditionalFormatting>
  <conditionalFormatting sqref="AE31">
    <cfRule type="containsText" dxfId="41" priority="14" stopIfTrue="1" operator="containsText" text="Riesgo Alto">
      <formula>NOT(ISERROR(SEARCH("Riesgo Alto",AE31)))</formula>
    </cfRule>
    <cfRule type="containsText" dxfId="40" priority="15" stopIfTrue="1" operator="containsText" text="Riesgo Moderado">
      <formula>NOT(ISERROR(SEARCH("Riesgo Moderado",AE31)))</formula>
    </cfRule>
    <cfRule type="containsText" dxfId="39" priority="16" stopIfTrue="1" operator="containsText" text="Riesgo Bajo">
      <formula>NOT(ISERROR(SEARCH("Riesgo Bajo",AE31)))</formula>
    </cfRule>
    <cfRule type="containsText" dxfId="38" priority="17" stopIfTrue="1" operator="containsText" text="Riesgo Alto">
      <formula>NOT(ISERROR(SEARCH("Riesgo Alto",AE31)))</formula>
    </cfRule>
    <cfRule type="containsText" dxfId="37" priority="18" stopIfTrue="1" operator="containsText" text="Riesgo Extremo">
      <formula>NOT(ISERROR(SEARCH("Riesgo Extremo",AE31)))</formula>
    </cfRule>
  </conditionalFormatting>
  <conditionalFormatting sqref="AE31">
    <cfRule type="containsText" dxfId="36" priority="13" stopIfTrue="1" operator="containsText" text="Riesgo Extremo">
      <formula>NOT(ISERROR(SEARCH("Riesgo Extremo",AE31)))</formula>
    </cfRule>
  </conditionalFormatting>
  <conditionalFormatting sqref="E32">
    <cfRule type="containsText" dxfId="35" priority="8" stopIfTrue="1" operator="containsText" text="Riesgo Alto">
      <formula>NOT(ISERROR(SEARCH("Riesgo Alto",E32)))</formula>
    </cfRule>
    <cfRule type="containsText" dxfId="34" priority="9" stopIfTrue="1" operator="containsText" text="Riesgo Moderado">
      <formula>NOT(ISERROR(SEARCH("Riesgo Moderado",E32)))</formula>
    </cfRule>
    <cfRule type="containsText" dxfId="33" priority="10" stopIfTrue="1" operator="containsText" text="Riesgo Bajo">
      <formula>NOT(ISERROR(SEARCH("Riesgo Bajo",E32)))</formula>
    </cfRule>
    <cfRule type="containsText" dxfId="32" priority="11" stopIfTrue="1" operator="containsText" text="Riesgo Alto">
      <formula>NOT(ISERROR(SEARCH("Riesgo Alto",E32)))</formula>
    </cfRule>
    <cfRule type="containsText" dxfId="31" priority="12" stopIfTrue="1" operator="containsText" text="Riesgo Extremo">
      <formula>NOT(ISERROR(SEARCH("Riesgo Extremo",E32)))</formula>
    </cfRule>
  </conditionalFormatting>
  <conditionalFormatting sqref="E32">
    <cfRule type="containsText" dxfId="30" priority="7" stopIfTrue="1" operator="containsText" text="Riesgo Extremo">
      <formula>NOT(ISERROR(SEARCH("Riesgo Extremo",E32)))</formula>
    </cfRule>
  </conditionalFormatting>
  <conditionalFormatting sqref="AE29">
    <cfRule type="containsText" dxfId="29" priority="2" stopIfTrue="1" operator="containsText" text="Riesgo Alto">
      <formula>NOT(ISERROR(SEARCH("Riesgo Alto",AE29)))</formula>
    </cfRule>
    <cfRule type="containsText" dxfId="28" priority="3" stopIfTrue="1" operator="containsText" text="Riesgo Moderado">
      <formula>NOT(ISERROR(SEARCH("Riesgo Moderado",AE29)))</formula>
    </cfRule>
    <cfRule type="containsText" dxfId="27" priority="4" stopIfTrue="1" operator="containsText" text="Riesgo Bajo">
      <formula>NOT(ISERROR(SEARCH("Riesgo Bajo",AE29)))</formula>
    </cfRule>
    <cfRule type="containsText" dxfId="26" priority="5" stopIfTrue="1" operator="containsText" text="Riesgo Alto">
      <formula>NOT(ISERROR(SEARCH("Riesgo Alto",AE29)))</formula>
    </cfRule>
    <cfRule type="containsText" dxfId="25" priority="6" stopIfTrue="1" operator="containsText" text="Riesgo Extremo">
      <formula>NOT(ISERROR(SEARCH("Riesgo Extremo",AE29)))</formula>
    </cfRule>
  </conditionalFormatting>
  <conditionalFormatting sqref="AE29">
    <cfRule type="containsText" dxfId="24" priority="1" stopIfTrue="1" operator="containsText" text="Riesgo Extremo">
      <formula>NOT(ISERROR(SEARCH("Riesgo Extremo",AE29)))</formula>
    </cfRule>
  </conditionalFormatting>
  <dataValidations count="2">
    <dataValidation type="list" allowBlank="1" showInputMessage="1" showErrorMessage="1" errorTitle="Error" error="Esta opción no está permitida" sqref="AH22:AH29 AH31" xr:uid="{7E467FD5-487A-4FE1-8AAA-78BC9F8D001B}">
      <formula1>OPCIONESDEMANEJO</formula1>
    </dataValidation>
    <dataValidation type="list" allowBlank="1" showInputMessage="1" showErrorMessage="1" errorTitle="ERROR" error="Este valor no es permitido" sqref="F22:F27 F31" xr:uid="{AF2C635D-C6D9-467B-B80E-8882398D4B05}">
      <formula1>EXISTENCONTROLES</formula1>
    </dataValidation>
  </dataValidations>
  <printOptions horizontalCentered="1" verticalCentered="1"/>
  <pageMargins left="0.98425196850393704" right="0" top="0" bottom="0" header="0" footer="0"/>
  <pageSetup scale="25" fitToWidth="0" orientation="portrait" horizontalDpi="4294967294"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4EF47C-9D5C-46B4-B006-CCE81AE788E1}">
          <x14:formula1>
            <xm:f>'C:\Users\gcadena\GCR - ANI\Gestion de Riesgos\[Copia de Sistemas de la información y comunicación 2019 - mapa de riesgos 2019 Version Andres.xlsx]DB'!#REF!</xm:f>
          </x14:formula1>
          <xm:sqref>H29:N33 Q27 Q22:Q25 Q29:Q33 W22:X31 H22:N27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E2C0-570D-4CCC-976D-222CB1016C64}">
  <sheetPr>
    <pageSetUpPr fitToPage="1"/>
  </sheetPr>
  <dimension ref="A1:T181"/>
  <sheetViews>
    <sheetView zoomScale="40" zoomScaleNormal="40" zoomScalePageLayoutView="70" workbookViewId="0">
      <selection activeCell="E15" sqref="E15"/>
    </sheetView>
  </sheetViews>
  <sheetFormatPr baseColWidth="10" defaultColWidth="11.42578125" defaultRowHeight="18.75" x14ac:dyDescent="0.25"/>
  <cols>
    <col min="1" max="1" width="73.140625" style="175" customWidth="1"/>
    <col min="2" max="2" width="44.42578125" style="175" customWidth="1"/>
    <col min="3" max="3" width="66.28515625" style="175" customWidth="1"/>
    <col min="4" max="4" width="17.7109375" style="175" customWidth="1"/>
    <col min="5" max="5" width="39.28515625" style="175" customWidth="1"/>
    <col min="6" max="6" width="11.42578125" style="175"/>
    <col min="7" max="7" width="14.42578125" style="175" customWidth="1"/>
    <col min="8" max="8" width="34.28515625" style="175" customWidth="1"/>
    <col min="9" max="9" width="16.7109375" style="176" customWidth="1"/>
    <col min="10" max="10" width="16.7109375" style="174" customWidth="1"/>
    <col min="11" max="11" width="29.85546875" style="174" customWidth="1"/>
    <col min="12" max="12" width="40.42578125" style="173" customWidth="1"/>
    <col min="13" max="13" width="45.42578125" style="173" customWidth="1"/>
    <col min="14" max="14" width="16" style="173" customWidth="1"/>
    <col min="15" max="19" width="11.42578125" style="173"/>
    <col min="20" max="20" width="26.85546875" style="173" customWidth="1"/>
    <col min="21" max="21" width="5" style="175" customWidth="1"/>
    <col min="22" max="22" width="11.42578125" style="175"/>
    <col min="23" max="23" width="45.42578125" style="175" customWidth="1"/>
    <col min="24" max="24" width="13.42578125" style="175" customWidth="1"/>
    <col min="25" max="25" width="11.42578125" style="175"/>
    <col min="26" max="26" width="14.140625" style="175" customWidth="1"/>
    <col min="27" max="27" width="13.140625" style="175" customWidth="1"/>
    <col min="28" max="28" width="11.42578125" style="175"/>
    <col min="29" max="29" width="15.85546875" style="175" customWidth="1"/>
    <col min="30" max="30" width="26" style="175" customWidth="1"/>
    <col min="31" max="16384" width="11.42578125" style="175"/>
  </cols>
  <sheetData>
    <row r="1" spans="1:12" s="173" customFormat="1" ht="19.5" thickBot="1" x14ac:dyDescent="0.3">
      <c r="I1" s="174"/>
      <c r="J1" s="174"/>
      <c r="K1" s="174"/>
    </row>
    <row r="2" spans="1:12" s="173" customFormat="1" ht="19.5" thickBot="1" x14ac:dyDescent="0.3">
      <c r="A2" s="1001" t="s">
        <v>444</v>
      </c>
      <c r="B2" s="1002"/>
      <c r="C2" s="1002"/>
      <c r="D2" s="1002"/>
      <c r="E2" s="1002"/>
      <c r="F2" s="1002"/>
      <c r="G2" s="1002"/>
      <c r="H2" s="1002"/>
      <c r="I2" s="1002"/>
      <c r="J2" s="1002"/>
      <c r="K2" s="1002"/>
      <c r="L2" s="1003"/>
    </row>
    <row r="3" spans="1:12" s="173" customFormat="1" ht="19.5" thickBot="1" x14ac:dyDescent="0.3">
      <c r="A3" s="193"/>
      <c r="B3" s="194"/>
      <c r="C3" s="194"/>
      <c r="D3" s="194"/>
      <c r="E3" s="194"/>
      <c r="F3" s="194"/>
      <c r="G3" s="194"/>
      <c r="H3" s="194"/>
      <c r="I3" s="194"/>
      <c r="J3" s="195"/>
      <c r="K3" s="174"/>
    </row>
    <row r="4" spans="1:12" s="173" customFormat="1" x14ac:dyDescent="0.25">
      <c r="A4" s="1004" t="s">
        <v>412</v>
      </c>
      <c r="B4" s="1005"/>
      <c r="C4" s="1005"/>
      <c r="D4" s="1006" t="s">
        <v>266</v>
      </c>
      <c r="E4" s="1006" t="s">
        <v>10</v>
      </c>
      <c r="F4" s="1008" t="s">
        <v>445</v>
      </c>
      <c r="G4" s="1008"/>
      <c r="H4" s="1008"/>
      <c r="I4" s="1008"/>
      <c r="J4" s="1008"/>
      <c r="K4" s="1008"/>
      <c r="L4" s="228"/>
    </row>
    <row r="5" spans="1:12" s="173" customFormat="1" ht="77.25" customHeight="1" thickBot="1" x14ac:dyDescent="0.3">
      <c r="A5" s="230" t="s">
        <v>315</v>
      </c>
      <c r="B5" s="231" t="s">
        <v>316</v>
      </c>
      <c r="C5" s="231" t="s">
        <v>317</v>
      </c>
      <c r="D5" s="1007"/>
      <c r="E5" s="1007"/>
      <c r="F5" s="239" t="s">
        <v>267</v>
      </c>
      <c r="G5" s="239" t="s">
        <v>268</v>
      </c>
      <c r="H5" s="239" t="s">
        <v>269</v>
      </c>
      <c r="I5" s="239" t="s">
        <v>267</v>
      </c>
      <c r="J5" s="239" t="s">
        <v>268</v>
      </c>
      <c r="K5" s="239" t="s">
        <v>270</v>
      </c>
      <c r="L5" s="232" t="s">
        <v>271</v>
      </c>
    </row>
    <row r="6" spans="1:12" s="173" customFormat="1" ht="115.5" customHeight="1" thickBot="1" x14ac:dyDescent="0.3">
      <c r="A6" s="196" t="s">
        <v>414</v>
      </c>
      <c r="B6" s="197" t="s">
        <v>318</v>
      </c>
      <c r="C6" s="197" t="s">
        <v>415</v>
      </c>
      <c r="D6" s="238">
        <v>1</v>
      </c>
      <c r="E6" s="198" t="str">
        <f>'[1]SEPG-F-007'!C11</f>
        <v>Inadecuada implementación de las soluciones tecnológicas</v>
      </c>
      <c r="F6" s="205">
        <f>'[1]SEPG-F-012'!M21</f>
        <v>3</v>
      </c>
      <c r="G6" s="205">
        <f>'[1]SEPG-F-012'!M22</f>
        <v>7</v>
      </c>
      <c r="H6" s="233" t="str">
        <f>'[1]SEPG-F-012'!P21</f>
        <v>Riesgo Alto (Z-13)</v>
      </c>
      <c r="I6" s="234">
        <f>'[1]SEPG-F-030'!AB22</f>
        <v>1</v>
      </c>
      <c r="J6" s="234">
        <v>6</v>
      </c>
      <c r="K6" s="233" t="str">
        <f>'[1]Mapa de riesgos'!E8</f>
        <v>Zona 4 de riesgo Bajo (B)</v>
      </c>
      <c r="L6" s="235"/>
    </row>
    <row r="7" spans="1:12" s="173" customFormat="1" ht="111.75" customHeight="1" x14ac:dyDescent="0.25">
      <c r="A7" s="199" t="s">
        <v>416</v>
      </c>
      <c r="B7" s="200" t="s">
        <v>417</v>
      </c>
      <c r="C7" s="200" t="s">
        <v>418</v>
      </c>
      <c r="D7" s="241">
        <v>2</v>
      </c>
      <c r="E7" s="201" t="str">
        <f>'[1]SEPG-F-007'!C12</f>
        <v>Multas, sanciones y hallazgos administrativos por incumplimiento normativo.</v>
      </c>
      <c r="F7" s="202">
        <f>'[1]SEPG-F-012'!M23</f>
        <v>3</v>
      </c>
      <c r="G7" s="202">
        <f>'[1]SEPG-F-012'!M24</f>
        <v>7</v>
      </c>
      <c r="H7" s="203" t="str">
        <f>'[1]SEPG-F-012'!P23</f>
        <v>Riesgo Alto (Z-13)</v>
      </c>
      <c r="I7" s="204">
        <f>'[3]SPG-F-014'!S26</f>
        <v>1</v>
      </c>
      <c r="J7" s="204">
        <v>6</v>
      </c>
      <c r="K7" s="233" t="str">
        <f>'[1]Mapa de riesgos'!E8</f>
        <v>Zona 4 de riesgo Bajo (B)</v>
      </c>
      <c r="L7" s="206"/>
    </row>
    <row r="8" spans="1:12" s="173" customFormat="1" ht="128.25" customHeight="1" x14ac:dyDescent="0.25">
      <c r="A8" s="199" t="s">
        <v>419</v>
      </c>
      <c r="B8" s="200" t="s">
        <v>420</v>
      </c>
      <c r="C8" s="200"/>
      <c r="D8" s="241">
        <v>3</v>
      </c>
      <c r="E8" s="201" t="str">
        <f>'[1]SEPG-F-007'!C13</f>
        <v>Falta de oportunidad en la prestación del servicio</v>
      </c>
      <c r="F8" s="202">
        <f>'[1]SEPG-F-012'!M25</f>
        <v>3</v>
      </c>
      <c r="G8" s="202">
        <f>'[1]SEPG-F-012'!M26</f>
        <v>7</v>
      </c>
      <c r="H8" s="203" t="str">
        <f>'[1]SEPG-F-012'!P25</f>
        <v>Riesgo Alto (Z-13)</v>
      </c>
      <c r="I8" s="204">
        <f>'[3]SPG-F-014'!S29</f>
        <v>1</v>
      </c>
      <c r="J8" s="204">
        <v>6</v>
      </c>
      <c r="K8" s="203" t="str">
        <f>'[1]Mapa de riesgos'!E8</f>
        <v>Zona 4 de riesgo Bajo (B)</v>
      </c>
      <c r="L8" s="207"/>
    </row>
    <row r="9" spans="1:12" s="173" customFormat="1" ht="163.5" customHeight="1" x14ac:dyDescent="0.25">
      <c r="A9" s="199" t="s">
        <v>421</v>
      </c>
      <c r="B9" s="200" t="s">
        <v>318</v>
      </c>
      <c r="C9" s="200" t="s">
        <v>422</v>
      </c>
      <c r="D9" s="241">
        <v>4</v>
      </c>
      <c r="E9" s="201" t="str">
        <f>'[1]SEPG-F-007'!C14</f>
        <v>Indisponibilidad de los servicios tecnológicos</v>
      </c>
      <c r="F9" s="202">
        <f>'[1]SEPG-F-012'!M27</f>
        <v>3</v>
      </c>
      <c r="G9" s="202">
        <f>'[1]SEPG-F-012'!M28</f>
        <v>7</v>
      </c>
      <c r="H9" s="203" t="str">
        <f>'[1]SEPG-F-012'!P27</f>
        <v>Riesgo Alto (Z-13)</v>
      </c>
      <c r="I9" s="204">
        <f>'[3]SPG-F-014'!S32</f>
        <v>1</v>
      </c>
      <c r="J9" s="204">
        <v>6</v>
      </c>
      <c r="K9" s="203" t="str">
        <f>'[3]SPG-F-014'!V32</f>
        <v>Riesgo Bajo (Z-4)</v>
      </c>
      <c r="L9" s="207"/>
    </row>
    <row r="10" spans="1:12" s="173" customFormat="1" ht="163.5" customHeight="1" x14ac:dyDescent="0.25">
      <c r="A10" s="199" t="s">
        <v>423</v>
      </c>
      <c r="B10" s="200" t="s">
        <v>318</v>
      </c>
      <c r="C10" s="200" t="s">
        <v>424</v>
      </c>
      <c r="D10" s="241"/>
      <c r="E10" s="201"/>
      <c r="F10" s="202"/>
      <c r="G10" s="202"/>
      <c r="H10" s="203" t="str">
        <f>'[1]SEPG-F-012'!P29</f>
        <v/>
      </c>
      <c r="I10" s="204"/>
      <c r="J10" s="204"/>
      <c r="K10" s="203"/>
      <c r="L10" s="207"/>
    </row>
    <row r="11" spans="1:12" s="173" customFormat="1" ht="84.75" customHeight="1" x14ac:dyDescent="0.25">
      <c r="A11" s="199" t="s">
        <v>425</v>
      </c>
      <c r="B11" s="200" t="s">
        <v>318</v>
      </c>
      <c r="C11" s="200" t="s">
        <v>426</v>
      </c>
      <c r="D11" s="241"/>
      <c r="E11" s="201"/>
      <c r="F11" s="202"/>
      <c r="G11" s="202"/>
      <c r="H11" s="203"/>
      <c r="I11" s="204"/>
      <c r="J11" s="204"/>
      <c r="K11" s="203"/>
      <c r="L11" s="207"/>
    </row>
    <row r="12" spans="1:12" s="173" customFormat="1" ht="126" customHeight="1" thickBot="1" x14ac:dyDescent="0.3">
      <c r="A12" s="208"/>
      <c r="B12" s="209"/>
      <c r="C12" s="209"/>
      <c r="D12" s="210"/>
      <c r="E12" s="211"/>
      <c r="F12" s="212"/>
      <c r="G12" s="212"/>
      <c r="H12" s="213"/>
      <c r="I12" s="214"/>
      <c r="J12" s="214"/>
      <c r="K12" s="213"/>
      <c r="L12" s="215"/>
    </row>
    <row r="13" spans="1:12" s="173" customFormat="1" x14ac:dyDescent="0.25">
      <c r="A13" s="989"/>
      <c r="B13" s="990"/>
      <c r="C13" s="991"/>
      <c r="D13" s="998" t="s">
        <v>266</v>
      </c>
      <c r="E13" s="998" t="s">
        <v>4</v>
      </c>
      <c r="F13" s="998" t="s">
        <v>413</v>
      </c>
      <c r="G13" s="998"/>
      <c r="H13" s="998"/>
      <c r="I13" s="998"/>
      <c r="J13" s="998"/>
      <c r="K13" s="998"/>
      <c r="L13" s="999" t="s">
        <v>271</v>
      </c>
    </row>
    <row r="14" spans="1:12" s="173" customFormat="1" ht="115.5" customHeight="1" x14ac:dyDescent="0.25">
      <c r="A14" s="992"/>
      <c r="B14" s="993"/>
      <c r="C14" s="994"/>
      <c r="D14" s="984"/>
      <c r="E14" s="984"/>
      <c r="F14" s="984" t="s">
        <v>272</v>
      </c>
      <c r="G14" s="984"/>
      <c r="H14" s="984" t="s">
        <v>273</v>
      </c>
      <c r="I14" s="984"/>
      <c r="J14" s="984" t="s">
        <v>274</v>
      </c>
      <c r="K14" s="984"/>
      <c r="L14" s="1000"/>
    </row>
    <row r="15" spans="1:12" s="173" customFormat="1" ht="126" customHeight="1" thickBot="1" x14ac:dyDescent="0.3">
      <c r="A15" s="995"/>
      <c r="B15" s="996"/>
      <c r="C15" s="997"/>
      <c r="D15" s="210">
        <v>1</v>
      </c>
      <c r="E15" s="212"/>
      <c r="F15" s="988"/>
      <c r="G15" s="988"/>
      <c r="H15" s="988"/>
      <c r="I15" s="988"/>
      <c r="J15" s="988"/>
      <c r="K15" s="988"/>
      <c r="L15" s="229"/>
    </row>
    <row r="16" spans="1:12" s="173" customFormat="1" ht="126" customHeight="1" thickBot="1" x14ac:dyDescent="0.3">
      <c r="A16" s="985">
        <v>2018</v>
      </c>
      <c r="B16" s="986"/>
      <c r="C16" s="987"/>
      <c r="D16" s="985">
        <v>2019</v>
      </c>
      <c r="E16" s="986"/>
      <c r="F16" s="986"/>
      <c r="G16" s="986"/>
      <c r="H16" s="986"/>
      <c r="I16" s="986"/>
      <c r="J16" s="986"/>
      <c r="K16" s="986"/>
      <c r="L16" s="987"/>
    </row>
    <row r="17" spans="1:12" s="173" customFormat="1" ht="77.25" customHeight="1" thickBot="1" x14ac:dyDescent="0.3">
      <c r="A17" s="223" t="s">
        <v>315</v>
      </c>
      <c r="B17" s="224" t="s">
        <v>316</v>
      </c>
      <c r="C17" s="224" t="s">
        <v>317</v>
      </c>
      <c r="D17" s="225"/>
      <c r="E17" s="226"/>
      <c r="F17" s="225" t="s">
        <v>267</v>
      </c>
      <c r="G17" s="225" t="s">
        <v>268</v>
      </c>
      <c r="H17" s="225" t="s">
        <v>269</v>
      </c>
      <c r="I17" s="225" t="s">
        <v>267</v>
      </c>
      <c r="J17" s="225" t="s">
        <v>268</v>
      </c>
      <c r="K17" s="225" t="s">
        <v>270</v>
      </c>
      <c r="L17" s="227" t="s">
        <v>271</v>
      </c>
    </row>
    <row r="18" spans="1:12" s="173" customFormat="1" ht="115.5" customHeight="1" x14ac:dyDescent="0.25">
      <c r="A18" s="216"/>
      <c r="B18" s="217"/>
      <c r="C18" s="217"/>
      <c r="D18" s="240">
        <v>1</v>
      </c>
      <c r="E18" s="218"/>
      <c r="F18" s="219"/>
      <c r="G18" s="219"/>
      <c r="H18" s="220"/>
      <c r="I18" s="221"/>
      <c r="J18" s="221"/>
      <c r="K18" s="220"/>
      <c r="L18" s="222"/>
    </row>
    <row r="19" spans="1:12" s="173" customFormat="1" ht="111.75" customHeight="1" x14ac:dyDescent="0.25">
      <c r="A19" s="199"/>
      <c r="B19" s="200"/>
      <c r="C19" s="200"/>
      <c r="D19" s="241">
        <v>2</v>
      </c>
      <c r="E19" s="201"/>
      <c r="F19" s="202"/>
      <c r="G19" s="202"/>
      <c r="H19" s="203"/>
      <c r="I19" s="204"/>
      <c r="J19" s="204"/>
      <c r="K19" s="203"/>
      <c r="L19" s="206"/>
    </row>
    <row r="20" spans="1:12" s="173" customFormat="1" ht="128.25" customHeight="1" x14ac:dyDescent="0.25">
      <c r="A20" s="199"/>
      <c r="B20" s="200"/>
      <c r="C20" s="200"/>
      <c r="D20" s="241">
        <v>3</v>
      </c>
      <c r="E20" s="201"/>
      <c r="F20" s="202"/>
      <c r="G20" s="202"/>
      <c r="H20" s="203"/>
      <c r="I20" s="204"/>
      <c r="J20" s="204"/>
      <c r="K20" s="203"/>
      <c r="L20" s="207"/>
    </row>
    <row r="21" spans="1:12" s="173" customFormat="1" ht="163.5" customHeight="1" x14ac:dyDescent="0.25">
      <c r="A21" s="199"/>
      <c r="B21" s="200"/>
      <c r="C21" s="200"/>
      <c r="D21" s="241">
        <v>4</v>
      </c>
      <c r="E21" s="201"/>
      <c r="F21" s="202"/>
      <c r="G21" s="202"/>
      <c r="H21" s="203"/>
      <c r="I21" s="204"/>
      <c r="J21" s="204"/>
      <c r="K21" s="203"/>
      <c r="L21" s="207"/>
    </row>
    <row r="22" spans="1:12" s="173" customFormat="1" ht="163.5" customHeight="1" x14ac:dyDescent="0.25">
      <c r="A22" s="199"/>
      <c r="B22" s="200"/>
      <c r="C22" s="200"/>
      <c r="D22" s="241">
        <v>5</v>
      </c>
      <c r="E22" s="201"/>
      <c r="F22" s="202"/>
      <c r="G22" s="202"/>
      <c r="H22" s="203"/>
      <c r="I22" s="204"/>
      <c r="J22" s="204"/>
      <c r="K22" s="203"/>
      <c r="L22" s="207"/>
    </row>
    <row r="23" spans="1:12" s="173" customFormat="1" ht="84.75" customHeight="1" x14ac:dyDescent="0.25">
      <c r="A23" s="199"/>
      <c r="B23" s="200"/>
      <c r="C23" s="200"/>
      <c r="D23" s="241">
        <v>6</v>
      </c>
      <c r="E23" s="201"/>
      <c r="F23" s="202"/>
      <c r="G23" s="202"/>
      <c r="H23" s="203"/>
      <c r="I23" s="204"/>
      <c r="J23" s="204"/>
      <c r="K23" s="203"/>
      <c r="L23" s="207"/>
    </row>
    <row r="24" spans="1:12" s="173" customFormat="1" ht="126" customHeight="1" thickBot="1" x14ac:dyDescent="0.3">
      <c r="A24" s="208"/>
      <c r="B24" s="209"/>
      <c r="C24" s="209"/>
      <c r="D24" s="210">
        <v>7</v>
      </c>
      <c r="E24" s="211"/>
      <c r="F24" s="212"/>
      <c r="G24" s="212"/>
      <c r="H24" s="213"/>
      <c r="I24" s="214"/>
      <c r="J24" s="214"/>
      <c r="K24" s="213"/>
      <c r="L24" s="215"/>
    </row>
    <row r="25" spans="1:12" s="173" customFormat="1" ht="19.5" thickBot="1" x14ac:dyDescent="0.3">
      <c r="A25" s="416"/>
      <c r="B25" s="417"/>
      <c r="C25" s="417"/>
      <c r="D25" s="291"/>
      <c r="E25" s="292"/>
      <c r="F25" s="418"/>
      <c r="G25" s="418"/>
      <c r="H25" s="418"/>
      <c r="I25" s="177"/>
      <c r="J25" s="178"/>
      <c r="K25" s="293"/>
      <c r="L25" s="236"/>
    </row>
    <row r="26" spans="1:12" s="173" customFormat="1" ht="92.25" customHeight="1" x14ac:dyDescent="0.25">
      <c r="A26" s="983" t="s">
        <v>165</v>
      </c>
      <c r="B26" s="983"/>
      <c r="C26" s="983"/>
      <c r="D26" s="983"/>
      <c r="E26" s="983" t="s">
        <v>6</v>
      </c>
      <c r="F26" s="983"/>
      <c r="G26" s="983"/>
      <c r="H26" s="983"/>
      <c r="I26" s="1010" t="s">
        <v>16</v>
      </c>
      <c r="J26" s="1010"/>
      <c r="K26" s="1010"/>
      <c r="L26" s="1011"/>
    </row>
    <row r="27" spans="1:12" s="415" customFormat="1" ht="51.75" customHeight="1" x14ac:dyDescent="0.3">
      <c r="A27" s="414" t="s">
        <v>7</v>
      </c>
      <c r="B27" s="414"/>
      <c r="C27" s="983" t="s">
        <v>19</v>
      </c>
      <c r="D27" s="983"/>
      <c r="E27" s="983" t="s">
        <v>17</v>
      </c>
      <c r="F27" s="983"/>
      <c r="G27" s="983" t="s">
        <v>19</v>
      </c>
      <c r="H27" s="983"/>
      <c r="I27" s="1009" t="s">
        <v>18</v>
      </c>
      <c r="J27" s="1009"/>
      <c r="K27" s="1009"/>
      <c r="L27" s="414" t="s">
        <v>299</v>
      </c>
    </row>
    <row r="28" spans="1:12" s="173" customFormat="1" ht="50.25" customHeight="1" x14ac:dyDescent="0.25">
      <c r="A28" s="413" t="s">
        <v>369</v>
      </c>
      <c r="B28" s="409">
        <v>43706</v>
      </c>
      <c r="C28" s="977"/>
      <c r="D28" s="977"/>
      <c r="E28" s="979" t="s">
        <v>376</v>
      </c>
      <c r="F28" s="980"/>
      <c r="G28" s="973"/>
      <c r="H28" s="974"/>
      <c r="I28" s="1012" t="s">
        <v>376</v>
      </c>
      <c r="J28" s="1013"/>
      <c r="K28" s="1014"/>
      <c r="L28" s="410"/>
    </row>
    <row r="29" spans="1:12" s="173" customFormat="1" ht="50.25" customHeight="1" x14ac:dyDescent="0.25">
      <c r="A29" s="413" t="s">
        <v>370</v>
      </c>
      <c r="B29" s="409">
        <v>43706</v>
      </c>
      <c r="C29" s="977"/>
      <c r="D29" s="977"/>
      <c r="E29" s="978"/>
      <c r="F29" s="978"/>
      <c r="G29" s="975"/>
      <c r="H29" s="976"/>
      <c r="I29" s="1015"/>
      <c r="J29" s="1016"/>
      <c r="K29" s="1017"/>
      <c r="L29" s="410"/>
    </row>
    <row r="30" spans="1:12" s="173" customFormat="1" ht="50.25" customHeight="1" x14ac:dyDescent="0.25">
      <c r="A30" s="413" t="s">
        <v>372</v>
      </c>
      <c r="B30" s="409">
        <v>43706</v>
      </c>
      <c r="C30" s="977"/>
      <c r="D30" s="977"/>
      <c r="E30" s="978"/>
      <c r="F30" s="978"/>
      <c r="G30" s="975"/>
      <c r="H30" s="976"/>
      <c r="I30" s="1015"/>
      <c r="J30" s="1016"/>
      <c r="K30" s="1017"/>
      <c r="L30" s="410"/>
    </row>
    <row r="31" spans="1:12" s="173" customFormat="1" ht="50.25" customHeight="1" x14ac:dyDescent="0.25">
      <c r="A31" s="408"/>
      <c r="B31" s="411"/>
      <c r="C31" s="977"/>
      <c r="D31" s="977"/>
      <c r="E31" s="981"/>
      <c r="F31" s="982"/>
      <c r="G31" s="975"/>
      <c r="H31" s="976"/>
      <c r="I31" s="1015"/>
      <c r="J31" s="1016"/>
      <c r="K31" s="1017"/>
      <c r="L31" s="412"/>
    </row>
    <row r="32" spans="1:12" s="173" customFormat="1" x14ac:dyDescent="0.25">
      <c r="I32" s="174"/>
      <c r="J32" s="174"/>
      <c r="K32" s="174"/>
    </row>
    <row r="33" spans="9:11" s="173" customFormat="1" x14ac:dyDescent="0.25">
      <c r="I33" s="174"/>
      <c r="J33" s="174"/>
      <c r="K33" s="174"/>
    </row>
    <row r="34" spans="9:11" s="173" customFormat="1" x14ac:dyDescent="0.25">
      <c r="I34" s="174"/>
      <c r="J34" s="174"/>
      <c r="K34" s="174"/>
    </row>
    <row r="35" spans="9:11" s="173" customFormat="1" x14ac:dyDescent="0.25">
      <c r="I35" s="174"/>
      <c r="J35" s="174"/>
      <c r="K35" s="174"/>
    </row>
    <row r="36" spans="9:11" s="173" customFormat="1" x14ac:dyDescent="0.25">
      <c r="I36" s="174"/>
      <c r="J36" s="174"/>
      <c r="K36" s="174"/>
    </row>
    <row r="37" spans="9:11" s="173" customFormat="1" x14ac:dyDescent="0.25">
      <c r="I37" s="174"/>
      <c r="J37" s="174"/>
      <c r="K37" s="174"/>
    </row>
    <row r="38" spans="9:11" s="173" customFormat="1" x14ac:dyDescent="0.25">
      <c r="I38" s="174"/>
      <c r="J38" s="174"/>
      <c r="K38" s="174"/>
    </row>
    <row r="39" spans="9:11" s="173" customFormat="1" x14ac:dyDescent="0.25">
      <c r="I39" s="174"/>
      <c r="J39" s="174"/>
      <c r="K39" s="174"/>
    </row>
    <row r="40" spans="9:11" s="173" customFormat="1" x14ac:dyDescent="0.25">
      <c r="I40" s="174"/>
      <c r="J40" s="174"/>
      <c r="K40" s="174"/>
    </row>
    <row r="41" spans="9:11" s="173" customFormat="1" x14ac:dyDescent="0.25">
      <c r="I41" s="174"/>
      <c r="J41" s="174"/>
      <c r="K41" s="174"/>
    </row>
    <row r="42" spans="9:11" s="173" customFormat="1" x14ac:dyDescent="0.25">
      <c r="I42" s="174"/>
      <c r="J42" s="174"/>
      <c r="K42" s="174"/>
    </row>
    <row r="43" spans="9:11" s="173" customFormat="1" x14ac:dyDescent="0.25">
      <c r="I43" s="174"/>
      <c r="J43" s="174"/>
      <c r="K43" s="174"/>
    </row>
    <row r="44" spans="9:11" s="173" customFormat="1" x14ac:dyDescent="0.25">
      <c r="I44" s="174"/>
      <c r="J44" s="174"/>
      <c r="K44" s="174"/>
    </row>
    <row r="45" spans="9:11" s="173" customFormat="1" x14ac:dyDescent="0.25">
      <c r="I45" s="174"/>
      <c r="J45" s="174"/>
      <c r="K45" s="174"/>
    </row>
    <row r="46" spans="9:11" s="173" customFormat="1" x14ac:dyDescent="0.25">
      <c r="I46" s="174"/>
      <c r="J46" s="174"/>
      <c r="K46" s="174"/>
    </row>
    <row r="47" spans="9:11" s="173" customFormat="1" x14ac:dyDescent="0.25">
      <c r="I47" s="174"/>
      <c r="J47" s="174"/>
      <c r="K47" s="174"/>
    </row>
    <row r="48" spans="9:11" s="173" customFormat="1" x14ac:dyDescent="0.25">
      <c r="I48" s="174"/>
      <c r="J48" s="174"/>
      <c r="K48" s="174"/>
    </row>
    <row r="49" spans="9:11" s="173" customFormat="1" x14ac:dyDescent="0.25">
      <c r="I49" s="174"/>
      <c r="J49" s="174"/>
      <c r="K49" s="174"/>
    </row>
    <row r="50" spans="9:11" s="173" customFormat="1" x14ac:dyDescent="0.25">
      <c r="I50" s="174"/>
      <c r="J50" s="174"/>
      <c r="K50" s="174"/>
    </row>
    <row r="51" spans="9:11" s="173" customFormat="1" x14ac:dyDescent="0.25">
      <c r="I51" s="174"/>
      <c r="J51" s="174"/>
      <c r="K51" s="174"/>
    </row>
    <row r="52" spans="9:11" s="173" customFormat="1" x14ac:dyDescent="0.25">
      <c r="I52" s="174"/>
      <c r="J52" s="174"/>
      <c r="K52" s="174"/>
    </row>
    <row r="53" spans="9:11" s="173" customFormat="1" x14ac:dyDescent="0.25">
      <c r="I53" s="174"/>
      <c r="J53" s="174"/>
      <c r="K53" s="174"/>
    </row>
    <row r="54" spans="9:11" s="173" customFormat="1" x14ac:dyDescent="0.25">
      <c r="I54" s="174"/>
      <c r="J54" s="174"/>
      <c r="K54" s="174"/>
    </row>
    <row r="55" spans="9:11" s="173" customFormat="1" x14ac:dyDescent="0.25">
      <c r="I55" s="174"/>
      <c r="J55" s="174"/>
      <c r="K55" s="174"/>
    </row>
    <row r="56" spans="9:11" s="173" customFormat="1" x14ac:dyDescent="0.25">
      <c r="I56" s="174"/>
      <c r="J56" s="174"/>
      <c r="K56" s="174"/>
    </row>
    <row r="57" spans="9:11" s="173" customFormat="1" x14ac:dyDescent="0.25">
      <c r="I57" s="174"/>
      <c r="J57" s="174"/>
      <c r="K57" s="174"/>
    </row>
    <row r="58" spans="9:11" s="173" customFormat="1" x14ac:dyDescent="0.25">
      <c r="I58" s="174"/>
      <c r="J58" s="174"/>
      <c r="K58" s="174"/>
    </row>
    <row r="59" spans="9:11" s="173" customFormat="1" x14ac:dyDescent="0.25">
      <c r="I59" s="174"/>
      <c r="J59" s="174"/>
      <c r="K59" s="174"/>
    </row>
    <row r="60" spans="9:11" s="173" customFormat="1" x14ac:dyDescent="0.25">
      <c r="I60" s="174"/>
      <c r="J60" s="174"/>
      <c r="K60" s="174"/>
    </row>
    <row r="61" spans="9:11" s="173" customFormat="1" x14ac:dyDescent="0.25">
      <c r="I61" s="174"/>
      <c r="J61" s="174"/>
      <c r="K61" s="174"/>
    </row>
    <row r="62" spans="9:11" s="173" customFormat="1" x14ac:dyDescent="0.25">
      <c r="I62" s="174"/>
      <c r="J62" s="174"/>
      <c r="K62" s="174"/>
    </row>
    <row r="63" spans="9:11" s="173" customFormat="1" x14ac:dyDescent="0.25">
      <c r="I63" s="174"/>
      <c r="J63" s="174"/>
      <c r="K63" s="174"/>
    </row>
    <row r="64" spans="9:11" s="173" customFormat="1" x14ac:dyDescent="0.25">
      <c r="I64" s="174"/>
      <c r="J64" s="174"/>
      <c r="K64" s="174"/>
    </row>
    <row r="65" spans="9:11" s="173" customFormat="1" x14ac:dyDescent="0.25">
      <c r="I65" s="174"/>
      <c r="J65" s="174"/>
      <c r="K65" s="174"/>
    </row>
    <row r="66" spans="9:11" s="173" customFormat="1" x14ac:dyDescent="0.25">
      <c r="I66" s="174"/>
      <c r="J66" s="174"/>
      <c r="K66" s="174"/>
    </row>
    <row r="67" spans="9:11" s="173" customFormat="1" x14ac:dyDescent="0.25">
      <c r="I67" s="174"/>
      <c r="J67" s="174"/>
      <c r="K67" s="174"/>
    </row>
    <row r="68" spans="9:11" s="173" customFormat="1" x14ac:dyDescent="0.25">
      <c r="I68" s="174"/>
      <c r="J68" s="174"/>
      <c r="K68" s="174"/>
    </row>
    <row r="69" spans="9:11" s="173" customFormat="1" x14ac:dyDescent="0.25">
      <c r="I69" s="174"/>
      <c r="J69" s="174"/>
      <c r="K69" s="174"/>
    </row>
    <row r="70" spans="9:11" s="173" customFormat="1" x14ac:dyDescent="0.25">
      <c r="I70" s="174"/>
      <c r="J70" s="174"/>
      <c r="K70" s="174"/>
    </row>
    <row r="71" spans="9:11" s="173" customFormat="1" x14ac:dyDescent="0.25">
      <c r="I71" s="174"/>
      <c r="J71" s="174"/>
      <c r="K71" s="174"/>
    </row>
    <row r="72" spans="9:11" s="173" customFormat="1" x14ac:dyDescent="0.25">
      <c r="I72" s="174"/>
      <c r="J72" s="174"/>
      <c r="K72" s="174"/>
    </row>
    <row r="73" spans="9:11" s="173" customFormat="1" x14ac:dyDescent="0.25">
      <c r="I73" s="174"/>
      <c r="J73" s="174"/>
      <c r="K73" s="174"/>
    </row>
    <row r="74" spans="9:11" s="173" customFormat="1" x14ac:dyDescent="0.25">
      <c r="I74" s="174"/>
      <c r="J74" s="174"/>
      <c r="K74" s="174"/>
    </row>
    <row r="75" spans="9:11" s="173" customFormat="1" x14ac:dyDescent="0.25">
      <c r="I75" s="174"/>
      <c r="J75" s="174"/>
      <c r="K75" s="174"/>
    </row>
    <row r="76" spans="9:11" s="173" customFormat="1" x14ac:dyDescent="0.25">
      <c r="I76" s="174"/>
      <c r="J76" s="174"/>
      <c r="K76" s="174"/>
    </row>
    <row r="77" spans="9:11" s="173" customFormat="1" x14ac:dyDescent="0.25">
      <c r="I77" s="174"/>
      <c r="J77" s="174"/>
      <c r="K77" s="174"/>
    </row>
    <row r="78" spans="9:11" s="173" customFormat="1" x14ac:dyDescent="0.25">
      <c r="I78" s="174"/>
      <c r="J78" s="174"/>
      <c r="K78" s="174"/>
    </row>
    <row r="79" spans="9:11" s="173" customFormat="1" x14ac:dyDescent="0.25">
      <c r="I79" s="174"/>
      <c r="J79" s="174"/>
      <c r="K79" s="174"/>
    </row>
    <row r="80" spans="9:11" s="173" customFormat="1" x14ac:dyDescent="0.25">
      <c r="I80" s="174"/>
      <c r="J80" s="174"/>
      <c r="K80" s="174"/>
    </row>
    <row r="81" spans="9:11" s="173" customFormat="1" x14ac:dyDescent="0.25">
      <c r="I81" s="174"/>
      <c r="J81" s="174"/>
      <c r="K81" s="174"/>
    </row>
    <row r="82" spans="9:11" s="173" customFormat="1" x14ac:dyDescent="0.25">
      <c r="I82" s="174"/>
      <c r="J82" s="174"/>
      <c r="K82" s="174"/>
    </row>
    <row r="83" spans="9:11" s="173" customFormat="1" x14ac:dyDescent="0.25">
      <c r="I83" s="174"/>
      <c r="J83" s="174"/>
      <c r="K83" s="174"/>
    </row>
    <row r="84" spans="9:11" s="173" customFormat="1" x14ac:dyDescent="0.25">
      <c r="I84" s="174"/>
      <c r="J84" s="174"/>
      <c r="K84" s="174"/>
    </row>
    <row r="85" spans="9:11" s="173" customFormat="1" x14ac:dyDescent="0.25">
      <c r="I85" s="174"/>
      <c r="J85" s="174"/>
      <c r="K85" s="174"/>
    </row>
    <row r="86" spans="9:11" s="173" customFormat="1" x14ac:dyDescent="0.25">
      <c r="I86" s="174"/>
      <c r="J86" s="174"/>
      <c r="K86" s="174"/>
    </row>
    <row r="87" spans="9:11" s="173" customFormat="1" x14ac:dyDescent="0.25">
      <c r="I87" s="174"/>
      <c r="J87" s="174"/>
      <c r="K87" s="174"/>
    </row>
    <row r="88" spans="9:11" s="173" customFormat="1" x14ac:dyDescent="0.25">
      <c r="I88" s="174"/>
      <c r="J88" s="174"/>
      <c r="K88" s="174"/>
    </row>
    <row r="89" spans="9:11" s="173" customFormat="1" x14ac:dyDescent="0.25">
      <c r="I89" s="174"/>
      <c r="J89" s="174"/>
      <c r="K89" s="174"/>
    </row>
    <row r="90" spans="9:11" s="173" customFormat="1" x14ac:dyDescent="0.25">
      <c r="I90" s="174"/>
      <c r="J90" s="174"/>
      <c r="K90" s="174"/>
    </row>
    <row r="91" spans="9:11" s="173" customFormat="1" x14ac:dyDescent="0.25">
      <c r="I91" s="174"/>
      <c r="J91" s="174"/>
      <c r="K91" s="174"/>
    </row>
    <row r="92" spans="9:11" s="173" customFormat="1" x14ac:dyDescent="0.25">
      <c r="I92" s="174"/>
      <c r="J92" s="174"/>
      <c r="K92" s="174"/>
    </row>
    <row r="93" spans="9:11" s="173" customFormat="1" x14ac:dyDescent="0.25">
      <c r="I93" s="174"/>
      <c r="J93" s="174"/>
      <c r="K93" s="174"/>
    </row>
    <row r="94" spans="9:11" s="173" customFormat="1" x14ac:dyDescent="0.25">
      <c r="I94" s="174"/>
      <c r="J94" s="174"/>
      <c r="K94" s="174"/>
    </row>
    <row r="95" spans="9:11" s="173" customFormat="1" x14ac:dyDescent="0.25">
      <c r="I95" s="174"/>
      <c r="J95" s="174"/>
      <c r="K95" s="174"/>
    </row>
    <row r="96" spans="9:11" s="173" customFormat="1" x14ac:dyDescent="0.25">
      <c r="I96" s="174"/>
      <c r="J96" s="174"/>
      <c r="K96" s="174"/>
    </row>
    <row r="97" spans="9:11" s="173" customFormat="1" x14ac:dyDescent="0.25">
      <c r="I97" s="174"/>
      <c r="J97" s="174"/>
      <c r="K97" s="174"/>
    </row>
    <row r="98" spans="9:11" s="173" customFormat="1" x14ac:dyDescent="0.25">
      <c r="I98" s="174"/>
      <c r="J98" s="174"/>
      <c r="K98" s="174"/>
    </row>
    <row r="99" spans="9:11" s="173" customFormat="1" x14ac:dyDescent="0.25">
      <c r="I99" s="174"/>
      <c r="J99" s="174"/>
      <c r="K99" s="174"/>
    </row>
    <row r="100" spans="9:11" s="173" customFormat="1" x14ac:dyDescent="0.25">
      <c r="I100" s="174"/>
      <c r="J100" s="174"/>
      <c r="K100" s="174"/>
    </row>
    <row r="101" spans="9:11" s="173" customFormat="1" x14ac:dyDescent="0.25">
      <c r="I101" s="174"/>
      <c r="J101" s="174"/>
      <c r="K101" s="174"/>
    </row>
    <row r="102" spans="9:11" s="173" customFormat="1" x14ac:dyDescent="0.25">
      <c r="I102" s="174"/>
      <c r="J102" s="174"/>
      <c r="K102" s="174"/>
    </row>
    <row r="103" spans="9:11" s="173" customFormat="1" x14ac:dyDescent="0.25">
      <c r="I103" s="174"/>
      <c r="J103" s="174"/>
      <c r="K103" s="174"/>
    </row>
    <row r="104" spans="9:11" s="173" customFormat="1" x14ac:dyDescent="0.25">
      <c r="I104" s="174"/>
      <c r="J104" s="174"/>
      <c r="K104" s="174"/>
    </row>
    <row r="105" spans="9:11" s="173" customFormat="1" x14ac:dyDescent="0.25">
      <c r="I105" s="174"/>
      <c r="J105" s="174"/>
      <c r="K105" s="174"/>
    </row>
    <row r="106" spans="9:11" s="173" customFormat="1" x14ac:dyDescent="0.25">
      <c r="I106" s="174"/>
      <c r="J106" s="174"/>
      <c r="K106" s="174"/>
    </row>
    <row r="107" spans="9:11" s="173" customFormat="1" x14ac:dyDescent="0.25">
      <c r="I107" s="174"/>
      <c r="J107" s="174"/>
      <c r="K107" s="174"/>
    </row>
    <row r="108" spans="9:11" s="173" customFormat="1" x14ac:dyDescent="0.25">
      <c r="I108" s="174"/>
      <c r="J108" s="174"/>
      <c r="K108" s="174"/>
    </row>
    <row r="109" spans="9:11" s="173" customFormat="1" x14ac:dyDescent="0.25">
      <c r="I109" s="174"/>
      <c r="J109" s="174"/>
      <c r="K109" s="174"/>
    </row>
    <row r="110" spans="9:11" s="173" customFormat="1" x14ac:dyDescent="0.25">
      <c r="I110" s="174"/>
      <c r="J110" s="174"/>
      <c r="K110" s="174"/>
    </row>
    <row r="111" spans="9:11" s="173" customFormat="1" x14ac:dyDescent="0.25">
      <c r="I111" s="174"/>
      <c r="J111" s="174"/>
      <c r="K111" s="174"/>
    </row>
    <row r="112" spans="9:11" s="173" customFormat="1" x14ac:dyDescent="0.25">
      <c r="I112" s="174"/>
      <c r="J112" s="174"/>
      <c r="K112" s="174"/>
    </row>
    <row r="113" spans="9:11" s="173" customFormat="1" x14ac:dyDescent="0.25">
      <c r="I113" s="174"/>
      <c r="J113" s="174"/>
      <c r="K113" s="174"/>
    </row>
    <row r="114" spans="9:11" s="173" customFormat="1" x14ac:dyDescent="0.25">
      <c r="I114" s="174"/>
      <c r="J114" s="174"/>
      <c r="K114" s="174"/>
    </row>
    <row r="115" spans="9:11" s="173" customFormat="1" x14ac:dyDescent="0.25">
      <c r="I115" s="174"/>
      <c r="J115" s="174"/>
      <c r="K115" s="174"/>
    </row>
    <row r="116" spans="9:11" s="173" customFormat="1" x14ac:dyDescent="0.25">
      <c r="I116" s="174"/>
      <c r="J116" s="174"/>
      <c r="K116" s="174"/>
    </row>
    <row r="117" spans="9:11" s="173" customFormat="1" x14ac:dyDescent="0.25">
      <c r="I117" s="174"/>
      <c r="J117" s="174"/>
      <c r="K117" s="174"/>
    </row>
    <row r="118" spans="9:11" s="173" customFormat="1" x14ac:dyDescent="0.25">
      <c r="I118" s="174"/>
      <c r="J118" s="174"/>
      <c r="K118" s="174"/>
    </row>
    <row r="119" spans="9:11" s="173" customFormat="1" x14ac:dyDescent="0.25">
      <c r="I119" s="174"/>
      <c r="J119" s="174"/>
      <c r="K119" s="174"/>
    </row>
    <row r="120" spans="9:11" s="173" customFormat="1" x14ac:dyDescent="0.25">
      <c r="I120" s="174"/>
      <c r="J120" s="174"/>
      <c r="K120" s="174"/>
    </row>
    <row r="121" spans="9:11" s="173" customFormat="1" x14ac:dyDescent="0.25">
      <c r="I121" s="174"/>
      <c r="J121" s="174"/>
      <c r="K121" s="174"/>
    </row>
    <row r="122" spans="9:11" s="173" customFormat="1" x14ac:dyDescent="0.25">
      <c r="I122" s="174"/>
      <c r="J122" s="174"/>
      <c r="K122" s="174"/>
    </row>
    <row r="123" spans="9:11" s="173" customFormat="1" x14ac:dyDescent="0.25">
      <c r="I123" s="174"/>
      <c r="J123" s="174"/>
      <c r="K123" s="174"/>
    </row>
    <row r="124" spans="9:11" s="173" customFormat="1" x14ac:dyDescent="0.25">
      <c r="I124" s="174"/>
      <c r="J124" s="174"/>
      <c r="K124" s="174"/>
    </row>
    <row r="125" spans="9:11" s="173" customFormat="1" x14ac:dyDescent="0.25">
      <c r="I125" s="174"/>
      <c r="J125" s="174"/>
      <c r="K125" s="174"/>
    </row>
    <row r="126" spans="9:11" s="173" customFormat="1" x14ac:dyDescent="0.25">
      <c r="I126" s="174"/>
      <c r="J126" s="174"/>
      <c r="K126" s="174"/>
    </row>
    <row r="127" spans="9:11" s="173" customFormat="1" x14ac:dyDescent="0.25">
      <c r="I127" s="174"/>
      <c r="J127" s="174"/>
      <c r="K127" s="174"/>
    </row>
    <row r="128" spans="9:11" s="173" customFormat="1" x14ac:dyDescent="0.25">
      <c r="I128" s="174"/>
      <c r="J128" s="174"/>
      <c r="K128" s="174"/>
    </row>
    <row r="129" spans="9:11" s="173" customFormat="1" x14ac:dyDescent="0.25">
      <c r="I129" s="174"/>
      <c r="J129" s="174"/>
      <c r="K129" s="174"/>
    </row>
    <row r="130" spans="9:11" s="173" customFormat="1" x14ac:dyDescent="0.25">
      <c r="I130" s="174"/>
      <c r="J130" s="174"/>
      <c r="K130" s="174"/>
    </row>
    <row r="131" spans="9:11" s="173" customFormat="1" x14ac:dyDescent="0.25">
      <c r="I131" s="174"/>
      <c r="J131" s="174"/>
      <c r="K131" s="174"/>
    </row>
    <row r="132" spans="9:11" s="173" customFormat="1" x14ac:dyDescent="0.25">
      <c r="I132" s="174"/>
      <c r="J132" s="174"/>
      <c r="K132" s="174"/>
    </row>
    <row r="133" spans="9:11" s="173" customFormat="1" x14ac:dyDescent="0.25">
      <c r="I133" s="174"/>
      <c r="J133" s="174"/>
      <c r="K133" s="174"/>
    </row>
    <row r="134" spans="9:11" s="173" customFormat="1" x14ac:dyDescent="0.25">
      <c r="I134" s="174"/>
      <c r="J134" s="174"/>
      <c r="K134" s="174"/>
    </row>
    <row r="135" spans="9:11" s="173" customFormat="1" x14ac:dyDescent="0.25">
      <c r="I135" s="174"/>
      <c r="J135" s="174"/>
      <c r="K135" s="174"/>
    </row>
    <row r="136" spans="9:11" s="173" customFormat="1" x14ac:dyDescent="0.25">
      <c r="I136" s="174"/>
      <c r="J136" s="174"/>
      <c r="K136" s="174"/>
    </row>
    <row r="137" spans="9:11" s="173" customFormat="1" x14ac:dyDescent="0.25">
      <c r="I137" s="174"/>
      <c r="J137" s="174"/>
      <c r="K137" s="174"/>
    </row>
    <row r="138" spans="9:11" s="173" customFormat="1" x14ac:dyDescent="0.25">
      <c r="I138" s="174"/>
      <c r="J138" s="174"/>
      <c r="K138" s="174"/>
    </row>
    <row r="139" spans="9:11" s="173" customFormat="1" x14ac:dyDescent="0.25">
      <c r="I139" s="174"/>
      <c r="J139" s="174"/>
      <c r="K139" s="174"/>
    </row>
    <row r="140" spans="9:11" s="173" customFormat="1" x14ac:dyDescent="0.25">
      <c r="I140" s="174"/>
      <c r="J140" s="174"/>
      <c r="K140" s="174"/>
    </row>
    <row r="141" spans="9:11" s="173" customFormat="1" x14ac:dyDescent="0.25">
      <c r="I141" s="174"/>
      <c r="J141" s="174"/>
      <c r="K141" s="174"/>
    </row>
    <row r="142" spans="9:11" s="173" customFormat="1" x14ac:dyDescent="0.25">
      <c r="I142" s="174"/>
      <c r="J142" s="174"/>
      <c r="K142" s="174"/>
    </row>
    <row r="143" spans="9:11" s="173" customFormat="1" x14ac:dyDescent="0.25">
      <c r="I143" s="174"/>
      <c r="J143" s="174"/>
      <c r="K143" s="174"/>
    </row>
    <row r="144" spans="9:11" s="173" customFormat="1" x14ac:dyDescent="0.25">
      <c r="I144" s="174"/>
      <c r="J144" s="174"/>
      <c r="K144" s="174"/>
    </row>
    <row r="145" spans="9:11" s="173" customFormat="1" x14ac:dyDescent="0.25">
      <c r="I145" s="174"/>
      <c r="J145" s="174"/>
      <c r="K145" s="174"/>
    </row>
    <row r="146" spans="9:11" s="173" customFormat="1" x14ac:dyDescent="0.25">
      <c r="I146" s="174"/>
      <c r="J146" s="174"/>
      <c r="K146" s="174"/>
    </row>
    <row r="147" spans="9:11" s="173" customFormat="1" x14ac:dyDescent="0.25">
      <c r="I147" s="174"/>
      <c r="J147" s="174"/>
      <c r="K147" s="174"/>
    </row>
    <row r="148" spans="9:11" s="173" customFormat="1" x14ac:dyDescent="0.25">
      <c r="I148" s="174"/>
      <c r="J148" s="174"/>
      <c r="K148" s="174"/>
    </row>
    <row r="149" spans="9:11" s="173" customFormat="1" x14ac:dyDescent="0.25">
      <c r="I149" s="174"/>
      <c r="J149" s="174"/>
      <c r="K149" s="174"/>
    </row>
    <row r="150" spans="9:11" s="173" customFormat="1" x14ac:dyDescent="0.25">
      <c r="I150" s="174"/>
      <c r="J150" s="174"/>
      <c r="K150" s="174"/>
    </row>
    <row r="151" spans="9:11" s="173" customFormat="1" x14ac:dyDescent="0.25">
      <c r="I151" s="174"/>
      <c r="J151" s="174"/>
      <c r="K151" s="174"/>
    </row>
    <row r="152" spans="9:11" s="173" customFormat="1" x14ac:dyDescent="0.25">
      <c r="I152" s="174"/>
      <c r="J152" s="174"/>
      <c r="K152" s="174"/>
    </row>
    <row r="153" spans="9:11" s="173" customFormat="1" x14ac:dyDescent="0.25">
      <c r="I153" s="174"/>
      <c r="J153" s="174"/>
      <c r="K153" s="174"/>
    </row>
    <row r="154" spans="9:11" s="173" customFormat="1" x14ac:dyDescent="0.25">
      <c r="I154" s="174"/>
      <c r="J154" s="174"/>
      <c r="K154" s="174"/>
    </row>
    <row r="155" spans="9:11" s="173" customFormat="1" x14ac:dyDescent="0.25">
      <c r="I155" s="174"/>
      <c r="J155" s="174"/>
      <c r="K155" s="174"/>
    </row>
    <row r="156" spans="9:11" s="173" customFormat="1" x14ac:dyDescent="0.25">
      <c r="I156" s="174"/>
      <c r="J156" s="174"/>
      <c r="K156" s="174"/>
    </row>
    <row r="157" spans="9:11" s="173" customFormat="1" x14ac:dyDescent="0.25">
      <c r="I157" s="174"/>
      <c r="J157" s="174"/>
      <c r="K157" s="174"/>
    </row>
    <row r="158" spans="9:11" s="173" customFormat="1" x14ac:dyDescent="0.25">
      <c r="I158" s="174"/>
      <c r="J158" s="174"/>
      <c r="K158" s="174"/>
    </row>
    <row r="159" spans="9:11" s="173" customFormat="1" x14ac:dyDescent="0.25">
      <c r="I159" s="174"/>
      <c r="J159" s="174"/>
      <c r="K159" s="174"/>
    </row>
    <row r="160" spans="9:11" s="173" customFormat="1" x14ac:dyDescent="0.25">
      <c r="I160" s="174"/>
      <c r="J160" s="174"/>
      <c r="K160" s="174"/>
    </row>
    <row r="161" spans="9:11" s="173" customFormat="1" x14ac:dyDescent="0.25">
      <c r="I161" s="174"/>
      <c r="J161" s="174"/>
      <c r="K161" s="174"/>
    </row>
    <row r="162" spans="9:11" s="173" customFormat="1" x14ac:dyDescent="0.25">
      <c r="I162" s="174"/>
      <c r="J162" s="174"/>
      <c r="K162" s="174"/>
    </row>
    <row r="163" spans="9:11" s="173" customFormat="1" x14ac:dyDescent="0.25">
      <c r="I163" s="174"/>
      <c r="J163" s="174"/>
      <c r="K163" s="174"/>
    </row>
    <row r="164" spans="9:11" s="173" customFormat="1" x14ac:dyDescent="0.25">
      <c r="I164" s="174"/>
      <c r="J164" s="174"/>
      <c r="K164" s="174"/>
    </row>
    <row r="165" spans="9:11" s="173" customFormat="1" x14ac:dyDescent="0.25">
      <c r="I165" s="174"/>
      <c r="J165" s="174"/>
      <c r="K165" s="174"/>
    </row>
    <row r="166" spans="9:11" s="173" customFormat="1" x14ac:dyDescent="0.25">
      <c r="I166" s="174"/>
      <c r="J166" s="174"/>
      <c r="K166" s="174"/>
    </row>
    <row r="167" spans="9:11" s="173" customFormat="1" x14ac:dyDescent="0.25">
      <c r="I167" s="174"/>
      <c r="J167" s="174"/>
      <c r="K167" s="174"/>
    </row>
    <row r="168" spans="9:11" s="173" customFormat="1" x14ac:dyDescent="0.25">
      <c r="I168" s="174"/>
      <c r="J168" s="174"/>
      <c r="K168" s="174"/>
    </row>
    <row r="169" spans="9:11" s="173" customFormat="1" x14ac:dyDescent="0.25">
      <c r="I169" s="174"/>
      <c r="J169" s="174"/>
      <c r="K169" s="174"/>
    </row>
    <row r="170" spans="9:11" s="173" customFormat="1" x14ac:dyDescent="0.25">
      <c r="I170" s="174"/>
      <c r="J170" s="174"/>
      <c r="K170" s="174"/>
    </row>
    <row r="171" spans="9:11" s="173" customFormat="1" x14ac:dyDescent="0.25">
      <c r="I171" s="174"/>
      <c r="J171" s="174"/>
      <c r="K171" s="174"/>
    </row>
    <row r="172" spans="9:11" s="173" customFormat="1" x14ac:dyDescent="0.25">
      <c r="I172" s="174"/>
      <c r="J172" s="174"/>
      <c r="K172" s="174"/>
    </row>
    <row r="173" spans="9:11" s="173" customFormat="1" x14ac:dyDescent="0.25">
      <c r="I173" s="174"/>
      <c r="J173" s="174"/>
      <c r="K173" s="174"/>
    </row>
    <row r="174" spans="9:11" s="173" customFormat="1" x14ac:dyDescent="0.25">
      <c r="I174" s="174"/>
      <c r="J174" s="174"/>
      <c r="K174" s="174"/>
    </row>
    <row r="175" spans="9:11" s="173" customFormat="1" x14ac:dyDescent="0.25">
      <c r="I175" s="174"/>
      <c r="J175" s="174"/>
      <c r="K175" s="174"/>
    </row>
    <row r="176" spans="9:11" s="173" customFormat="1" x14ac:dyDescent="0.25">
      <c r="I176" s="174"/>
      <c r="J176" s="174"/>
      <c r="K176" s="174"/>
    </row>
    <row r="177" spans="9:11" s="173" customFormat="1" x14ac:dyDescent="0.25">
      <c r="I177" s="174"/>
      <c r="J177" s="174"/>
      <c r="K177" s="174"/>
    </row>
    <row r="178" spans="9:11" s="173" customFormat="1" x14ac:dyDescent="0.25">
      <c r="I178" s="174"/>
      <c r="J178" s="174"/>
      <c r="K178" s="174"/>
    </row>
    <row r="179" spans="9:11" s="173" customFormat="1" x14ac:dyDescent="0.25">
      <c r="I179" s="174"/>
      <c r="J179" s="174"/>
      <c r="K179" s="174"/>
    </row>
    <row r="180" spans="9:11" s="173" customFormat="1" x14ac:dyDescent="0.25">
      <c r="I180" s="174"/>
      <c r="J180" s="174"/>
      <c r="K180" s="174"/>
    </row>
    <row r="181" spans="9:11" s="173" customFormat="1" x14ac:dyDescent="0.25">
      <c r="I181" s="174"/>
      <c r="J181" s="174"/>
      <c r="K181" s="174"/>
    </row>
  </sheetData>
  <mergeCells count="41">
    <mergeCell ref="I27:K27"/>
    <mergeCell ref="I26:L26"/>
    <mergeCell ref="I28:K28"/>
    <mergeCell ref="I29:K29"/>
    <mergeCell ref="I31:K31"/>
    <mergeCell ref="I30:K30"/>
    <mergeCell ref="F13:K13"/>
    <mergeCell ref="L13:L14"/>
    <mergeCell ref="A2:L2"/>
    <mergeCell ref="A4:C4"/>
    <mergeCell ref="D4:D5"/>
    <mergeCell ref="E4:E5"/>
    <mergeCell ref="F4:K4"/>
    <mergeCell ref="C27:D27"/>
    <mergeCell ref="E27:F27"/>
    <mergeCell ref="G27:H27"/>
    <mergeCell ref="F14:G14"/>
    <mergeCell ref="H14:I14"/>
    <mergeCell ref="A16:C16"/>
    <mergeCell ref="D16:L16"/>
    <mergeCell ref="A26:D26"/>
    <mergeCell ref="E26:H26"/>
    <mergeCell ref="J14:K14"/>
    <mergeCell ref="F15:G15"/>
    <mergeCell ref="H15:I15"/>
    <mergeCell ref="J15:K15"/>
    <mergeCell ref="A13:C15"/>
    <mergeCell ref="D13:D14"/>
    <mergeCell ref="E13:E14"/>
    <mergeCell ref="G28:H28"/>
    <mergeCell ref="G29:H29"/>
    <mergeCell ref="G30:H30"/>
    <mergeCell ref="G31:H31"/>
    <mergeCell ref="C31:D31"/>
    <mergeCell ref="C30:D30"/>
    <mergeCell ref="E30:F30"/>
    <mergeCell ref="C28:D28"/>
    <mergeCell ref="E28:F28"/>
    <mergeCell ref="C29:D29"/>
    <mergeCell ref="E29:F29"/>
    <mergeCell ref="E31:F31"/>
  </mergeCells>
  <conditionalFormatting sqref="H6:H12">
    <cfRule type="containsText" dxfId="23" priority="20" stopIfTrue="1" operator="containsText" text="Riesgo Alto">
      <formula>NOT(ISERROR(SEARCH("Riesgo Alto",H6)))</formula>
    </cfRule>
    <cfRule type="containsText" dxfId="22" priority="21" stopIfTrue="1" operator="containsText" text="Riesgo Moderado">
      <formula>NOT(ISERROR(SEARCH("Riesgo Moderado",H6)))</formula>
    </cfRule>
    <cfRule type="containsText" dxfId="21" priority="22" stopIfTrue="1" operator="containsText" text="Riesgo Bajo">
      <formula>NOT(ISERROR(SEARCH("Riesgo Bajo",H6)))</formula>
    </cfRule>
    <cfRule type="containsText" dxfId="20" priority="23" stopIfTrue="1" operator="containsText" text="Riesgo Alto">
      <formula>NOT(ISERROR(SEARCH("Riesgo Alto",H6)))</formula>
    </cfRule>
    <cfRule type="containsText" dxfId="19" priority="24" stopIfTrue="1" operator="containsText" text="Riesgo Extremo">
      <formula>NOT(ISERROR(SEARCH("Riesgo Extremo",H6)))</formula>
    </cfRule>
  </conditionalFormatting>
  <conditionalFormatting sqref="H6:H12">
    <cfRule type="containsText" dxfId="18" priority="19" stopIfTrue="1" operator="containsText" text="Riesgo Extremo">
      <formula>NOT(ISERROR(SEARCH("Riesgo Extremo",H6)))</formula>
    </cfRule>
  </conditionalFormatting>
  <conditionalFormatting sqref="K6:K12">
    <cfRule type="containsText" dxfId="17" priority="14" stopIfTrue="1" operator="containsText" text="Riesgo Alto">
      <formula>NOT(ISERROR(SEARCH("Riesgo Alto",K6)))</formula>
    </cfRule>
    <cfRule type="containsText" dxfId="16" priority="15" stopIfTrue="1" operator="containsText" text="Riesgo Moderado">
      <formula>NOT(ISERROR(SEARCH("Riesgo Moderado",K6)))</formula>
    </cfRule>
    <cfRule type="containsText" dxfId="15" priority="16" stopIfTrue="1" operator="containsText" text="Riesgo Bajo">
      <formula>NOT(ISERROR(SEARCH("Riesgo Bajo",K6)))</formula>
    </cfRule>
    <cfRule type="containsText" dxfId="14" priority="17" stopIfTrue="1" operator="containsText" text="Riesgo Alto">
      <formula>NOT(ISERROR(SEARCH("Riesgo Alto",K6)))</formula>
    </cfRule>
    <cfRule type="containsText" dxfId="13" priority="18" stopIfTrue="1" operator="containsText" text="Riesgo Extremo">
      <formula>NOT(ISERROR(SEARCH("Riesgo Extremo",K6)))</formula>
    </cfRule>
  </conditionalFormatting>
  <conditionalFormatting sqref="K6:K12">
    <cfRule type="containsText" dxfId="12" priority="13" stopIfTrue="1" operator="containsText" text="Riesgo Extremo">
      <formula>NOT(ISERROR(SEARCH("Riesgo Extremo",K6)))</formula>
    </cfRule>
  </conditionalFormatting>
  <conditionalFormatting sqref="H18:H24">
    <cfRule type="containsText" dxfId="11" priority="8" stopIfTrue="1" operator="containsText" text="Riesgo Alto">
      <formula>NOT(ISERROR(SEARCH("Riesgo Alto",H18)))</formula>
    </cfRule>
    <cfRule type="containsText" dxfId="10" priority="9" stopIfTrue="1" operator="containsText" text="Riesgo Moderado">
      <formula>NOT(ISERROR(SEARCH("Riesgo Moderado",H18)))</formula>
    </cfRule>
    <cfRule type="containsText" dxfId="9" priority="10" stopIfTrue="1" operator="containsText" text="Riesgo Bajo">
      <formula>NOT(ISERROR(SEARCH("Riesgo Bajo",H18)))</formula>
    </cfRule>
    <cfRule type="containsText" dxfId="8" priority="11" stopIfTrue="1" operator="containsText" text="Riesgo Alto">
      <formula>NOT(ISERROR(SEARCH("Riesgo Alto",H18)))</formula>
    </cfRule>
    <cfRule type="containsText" dxfId="7" priority="12" stopIfTrue="1" operator="containsText" text="Riesgo Extremo">
      <formula>NOT(ISERROR(SEARCH("Riesgo Extremo",H18)))</formula>
    </cfRule>
  </conditionalFormatting>
  <conditionalFormatting sqref="H18:H24">
    <cfRule type="containsText" dxfId="6" priority="7" stopIfTrue="1" operator="containsText" text="Riesgo Extremo">
      <formula>NOT(ISERROR(SEARCH("Riesgo Extremo",H18)))</formula>
    </cfRule>
  </conditionalFormatting>
  <conditionalFormatting sqref="K18:K24">
    <cfRule type="containsText" dxfId="5" priority="2" stopIfTrue="1" operator="containsText" text="Riesgo Alto">
      <formula>NOT(ISERROR(SEARCH("Riesgo Alto",K18)))</formula>
    </cfRule>
    <cfRule type="containsText" dxfId="4" priority="3" stopIfTrue="1" operator="containsText" text="Riesgo Moderado">
      <formula>NOT(ISERROR(SEARCH("Riesgo Moderado",K18)))</formula>
    </cfRule>
    <cfRule type="containsText" dxfId="3" priority="4" stopIfTrue="1" operator="containsText" text="Riesgo Bajo">
      <formula>NOT(ISERROR(SEARCH("Riesgo Bajo",K18)))</formula>
    </cfRule>
    <cfRule type="containsText" dxfId="2" priority="5" stopIfTrue="1" operator="containsText" text="Riesgo Alto">
      <formula>NOT(ISERROR(SEARCH("Riesgo Alto",K18)))</formula>
    </cfRule>
    <cfRule type="containsText" dxfId="1" priority="6" stopIfTrue="1" operator="containsText" text="Riesgo Extremo">
      <formula>NOT(ISERROR(SEARCH("Riesgo Extremo",K18)))</formula>
    </cfRule>
  </conditionalFormatting>
  <conditionalFormatting sqref="K18:K24">
    <cfRule type="containsText" dxfId="0" priority="1" stopIfTrue="1" operator="containsText" text="Riesgo Extremo">
      <formula>NOT(ISERROR(SEARCH("Riesgo Extremo",K18)))</formula>
    </cfRule>
  </conditionalFormatting>
  <dataValidations count="3">
    <dataValidation showDropDown="1" showInputMessage="1" showErrorMessage="1" sqref="D16:L16" xr:uid="{A7796783-6EB7-4817-8F2B-0D9628EF396F}"/>
    <dataValidation type="list" allowBlank="1" showInputMessage="1" showErrorMessage="1" sqref="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Q2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S24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VM14:WVM16 WLQ14:WLQ16 WBU14:WBU16 VRY14:VRY16 VIC14:VIC16 UYG14:UYG16 UOK14:UOK16 UEO14:UEO16 TUS14:TUS16 TKW14:TKW16 TBA14:TBA16 SRE14:SRE16 SHI14:SHI16 RXM14:RXM16 RNQ14:RNQ16 RDU14:RDU16 QTY14:QTY16 QKC14:QKC16 QAG14:QAG16 PQK14:PQK16 PGO14:PGO16 OWS14:OWS16 OMW14:OMW16 ODA14:ODA16 NTE14:NTE16 NJI14:NJI16 MZM14:MZM16 MPQ14:MPQ16 MFU14:MFU16 LVY14:LVY16 LMC14:LMC16 LCG14:LCG16 KSK14:KSK16 KIO14:KIO16 JYS14:JYS16 JOW14:JOW16 JFA14:JFA16 IVE14:IVE16 ILI14:ILI16 IBM14:IBM16 HRQ14:HRQ16 HHU14:HHU16 GXY14:GXY16 GOC14:GOC16 GEG14:GEG16 FUK14:FUK16 FKO14:FKO16 FAS14:FAS16 EQW14:EQW16 EHA14:EHA16 DXE14:DXE16 DNI14:DNI16 DDM14:DDM16 CTQ14:CTQ16 CJU14:CJU16 BZY14:BZY16 BQC14:BQC16 BGG14:BGG16 AWK14:AWK16 AMO14:AMO16 ACS14:ACS16 SW14:SW16 JA14:JA16 G14:G15 WVO14:WVO16 WLS14:WLS16 WBW14:WBW16 VSA14:VSA16 VIE14:VIE16 UYI14:UYI16 UOM14:UOM16 UEQ14:UEQ16 TUU14:TUU16 TKY14:TKY16 TBC14:TBC16 SRG14:SRG16 SHK14:SHK16 RXO14:RXO16 RNS14:RNS16 RDW14:RDW16 QUA14:QUA16 QKE14:QKE16 QAI14:QAI16 PQM14:PQM16 PGQ14:PGQ16 OWU14:OWU16 OMY14:OMY16 ODC14:ODC16 NTG14:NTG16 NJK14:NJK16 MZO14:MZO16 MPS14:MPS16 MFW14:MFW16 LWA14:LWA16 LME14:LME16 LCI14:LCI16 KSM14:KSM16 KIQ14:KIQ16 JYU14:JYU16 JOY14:JOY16 JFC14:JFC16 IVG14:IVG16 ILK14:ILK16 IBO14:IBO16 HRS14:HRS16 HHW14:HHW16 GYA14:GYA16 GOE14:GOE16 GEI14:GEI16 FUM14:FUM16 FKQ14:FKQ16 FAU14:FAU16 EQY14:EQY16 EHC14:EHC16 DXG14:DXG16 DNK14:DNK16 DDO14:DDO16 CTS14:CTS16 CJW14:CJW16 CAA14:CAA16 BQE14:BQE16 BGI14:BGI16 AWM14:AWM16 AMQ14:AMQ16 ACU14:ACU16 SY14:SY16 JC14:JC16 K14:K15 WVS14:WVS16 WLW14:WLW16 WCA14:WCA16 VSE14:VSE16 VII14:VII16 UYM14:UYM16 UOQ14:UOQ16 UEU14:UEU16 TUY14:TUY16 TLC14:TLC16 TBG14:TBG16 SRK14:SRK16 SHO14:SHO16 RXS14:RXS16 RNW14:RNW16 REA14:REA16 QUE14:QUE16 QKI14:QKI16 QAM14:QAM16 PQQ14:PQQ16 PGU14:PGU16 OWY14:OWY16 ONC14:ONC16 ODG14:ODG16 NTK14:NTK16 NJO14:NJO16 MZS14:MZS16 MPW14:MPW16 MGA14:MGA16 LWE14:LWE16 LMI14:LMI16 LCM14:LCM16 KSQ14:KSQ16 KIU14:KIU16 JYY14:JYY16 JPC14:JPC16 JFG14:JFG16 IVK14:IVK16 ILO14:ILO16 IBS14:IBS16 HRW14:HRW16 HIA14:HIA16 GYE14:GYE16 GOI14:GOI16 GEM14:GEM16 FUQ14:FUQ16 FKU14:FKU16 FAY14:FAY16 ERC14:ERC16 EHG14:EHG16 DXK14:DXK16 DNO14:DNO16 DDS14:DDS16 CTW14:CTW16 CKA14:CKA16 CAE14:CAE16 BQI14:BQI16 BGM14:BGM16 AWQ14:AWQ16 AMU14:AMU16 ACY14:ACY16 TC14:TC16 JG14:JG16 I14:I15 WVQ14:WVQ16 WLU14:WLU16 WBY14:WBY16 VSC14:VSC16 VIG14:VIG16 UYK14:UYK16 UOO14:UOO16 UES14:UES16 TUW14:TUW16 TLA14:TLA16 TBE14:TBE16 SRI14:SRI16 SHM14:SHM16 RXQ14:RXQ16 RNU14:RNU16 RDY14:RDY16 QUC14:QUC16 QKG14:QKG16 QAK14:QAK16 PQO14:PQO16 PGS14:PGS16 OWW14:OWW16 ONA14:ONA16 ODE14:ODE16 NTI14:NTI16 NJM14:NJM16 MZQ14:MZQ16 MPU14:MPU16 MFY14:MFY16 LWC14:LWC16 LMG14:LMG16 LCK14:LCK16 KSO14:KSO16 KIS14:KIS16 JYW14:JYW16 JPA14:JPA16 JFE14:JFE16 IVI14:IVI16 ILM14:ILM16 IBQ14:IBQ16 HRU14:HRU16 HHY14:HHY16 GYC14:GYC16 GOG14:GOG16 GEK14:GEK16 FUO14:FUO16 FKS14:FKS16 FAW14:FAW16 ERA14:ERA16 EHE14:EHE16 DXI14:DXI16 DNM14:DNM16 DDQ14:DDQ16 CTU14:CTU16 CJY14:CJY16 CAC14:CAC16 BQG14:BQG16 BGK14:BGK16 AWO14:AWO16 AMS14:AMS16 ACW14:ACW16 TA14:TA16 JE14:JE16 W24 WWC12:WWC16 WMG12:WMG16 WCK12:WCK16 VSO12:VSO16 VIS12:VIS16 UYW12:UYW16 UPA12:UPA16 UFE12:UFE16 TVI12:TVI16 TLM12:TLM16 TBQ12:TBQ16 SRU12:SRU16 SHY12:SHY16 RYC12:RYC16 ROG12:ROG16 REK12:REK16 QUO12:QUO16 QKS12:QKS16 QAW12:QAW16 PRA12:PRA16 PHE12:PHE16 OXI12:OXI16 ONM12:ONM16 ODQ12:ODQ16 NTU12:NTU16 NJY12:NJY16 NAC12:NAC16 MQG12:MQG16 MGK12:MGK16 LWO12:LWO16 LMS12:LMS16 LCW12:LCW16 KTA12:KTA16 KJE12:KJE16 JZI12:JZI16 JPM12:JPM16 JFQ12:JFQ16 IVU12:IVU16 ILY12:ILY16 ICC12:ICC16 HSG12:HSG16 HIK12:HIK16 GYO12:GYO16 GOS12:GOS16 GEW12:GEW16 FVA12:FVA16 FLE12:FLE16 FBI12:FBI16 ERM12:ERM16 EHQ12:EHQ16 DXU12:DXU16 DNY12:DNY16 DEC12:DEC16 CUG12:CUG16 CKK12:CKK16 CAO12:CAO16 BQS12:BQS16 BGW12:BGW16 AXA12:AXA16 ANE12:ANE16 ADI12:ADI16 TM12:TM16 JQ12:JQ16 U12:U16 WWA12:WWA16 WME12:WME16 WCI12:WCI16 VSM12:VSM16 VIQ12:VIQ16 UYU12:UYU16 UOY12:UOY16 UFC12:UFC16 TVG12:TVG16 TLK12:TLK16 TBO12:TBO16 SRS12:SRS16 SHW12:SHW16 RYA12:RYA16 ROE12:ROE16 REI12:REI16 QUM12:QUM16 QKQ12:QKQ16 QAU12:QAU16 PQY12:PQY16 PHC12:PHC16 OXG12:OXG16 ONK12:ONK16 ODO12:ODO16 NTS12:NTS16 NJW12:NJW16 NAA12:NAA16 MQE12:MQE16 MGI12:MGI16 LWM12:LWM16 LMQ12:LMQ16 LCU12:LCU16 KSY12:KSY16 KJC12:KJC16 JZG12:JZG16 JPK12:JPK16 JFO12:JFO16 IVS12:IVS16 ILW12:ILW16 ICA12:ICA16 HSE12:HSE16 HII12:HII16 GYM12:GYM16 GOQ12:GOQ16 GEU12:GEU16 FUY12:FUY16 FLC12:FLC16 FBG12:FBG16 ERK12:ERK16 EHO12:EHO16 DXS12:DXS16 DNW12:DNW16 DEA12:DEA16 CUE12:CUE16 CKI12:CKI16 CAM12:CAM16 BQQ12:BQQ16 BGU12:BGU16 AWY12:AWY16 ANC12:ANC16 ADG12:ADG16 TK12:TK16 JO12:JO16 S12:S16 WVY12:WVY16 WMC12:WMC16 WCG12:WCG16 VSK12:VSK16 VIO12:VIO16 UYS12:UYS16 UOW12:UOW16 UFA12:UFA16 TVE12:TVE16 TLI12:TLI16 TBM12:TBM16 SRQ12:SRQ16 SHU12:SHU16 RXY12:RXY16 ROC12:ROC16 REG12:REG16 QUK12:QUK16 QKO12:QKO16 QAS12:QAS16 PQW12:PQW16 PHA12:PHA16 OXE12:OXE16 ONI12:ONI16 ODM12:ODM16 NTQ12:NTQ16 NJU12:NJU16 MZY12:MZY16 MQC12:MQC16 MGG12:MGG16 LWK12:LWK16 LMO12:LMO16 LCS12:LCS16 KSW12:KSW16 KJA12:KJA16 JZE12:JZE16 JPI12:JPI16 JFM12:JFM16 IVQ12:IVQ16 ILU12:ILU16 IBY12:IBY16 HSC12:HSC16 HIG12:HIG16 GYK12:GYK16 GOO12:GOO16 GES12:GES16 FUW12:FUW16 FLA12:FLA16 FBE12:FBE16 ERI12:ERI16 EHM12:EHM16 DXQ12:DXQ16 DNU12:DNU16 DDY12:DDY16 CUC12:CUC16 CKG12:CKG16 CAK12:CAK16 BQO12:BQO16 BGS12:BGS16 AWW12:AWW16 ANA12:ANA16 ADE12:ADE16 TI12:TI16 JM12:JM16 Q12:Q16 WVW12:WVW16 WMA12:WMA16 WCE12:WCE16 VSI12:VSI16 VIM12:VIM16 UYQ12:UYQ16 UOU12:UOU16 UEY12:UEY16 TVC12:TVC16 TLG12:TLG16 TBK12:TBK16 SRO12:SRO16 SHS12:SHS16 RXW12:RXW16 ROA12:ROA16 REE12:REE16 QUI12:QUI16 QKM12:QKM16 QAQ12:QAQ16 PQU12:PQU16 PGY12:PGY16 OXC12:OXC16 ONG12:ONG16 ODK12:ODK16 NTO12:NTO16 NJS12:NJS16 MZW12:MZW16 MQA12:MQA16 MGE12:MGE16 LWI12:LWI16 LMM12:LMM16 LCQ12:LCQ16 KSU12:KSU16 KIY12:KIY16 JZC12:JZC16 JPG12:JPG16 JFK12:JFK16 IVO12:IVO16 ILS12:ILS16 IBW12:IBW16 HSA12:HSA16 HIE12:HIE16 GYI12:GYI16 GOM12:GOM16 GEQ12:GEQ16 FUU12:FUU16 FKY12:FKY16 FBC12:FBC16 ERG12:ERG16 EHK12:EHK16 DXO12:DXO16 DNS12:DNS16 DDW12:DDW16 CUA12:CUA16 CKE12:CKE16 CAI12:CAI16 BQM12:BQM16 BGQ12:BGQ16 AWU12:AWU16 AMY12:AMY16 ADC12:ADC16 TG12:TG16 JK12:JK16 O12:O16 WVU12:WVU16 WLY12:WLY16 WCC12:WCC16 VSG12:VSG16 VIK12:VIK16 UYO12:UYO16 UOS12:UOS16 UEW12:UEW16 TVA12:TVA16 TLE12:TLE16 TBI12:TBI16 SRM12:SRM16 SHQ12:SHQ16 RXU12:RXU16 RNY12:RNY16 REC12:REC16 QUG12:QUG16 QKK12:QKK16 QAO12:QAO16 PQS12:PQS16 PGW12:PGW16 OXA12:OXA16 ONE12:ONE16 ODI12:ODI16 NTM12:NTM16 NJQ12:NJQ16 MZU12:MZU16 MPY12:MPY16 MGC12:MGC16 LWG12:LWG16 LMK12:LMK16 LCO12:LCO16 KSS12:KSS16 KIW12:KIW16 JZA12:JZA16 JPE12:JPE16 JFI12:JFI16 IVM12:IVM16 ILQ12:ILQ16 IBU12:IBU16 HRY12:HRY16 HIC12:HIC16 GYG12:GYG16 GOK12:GOK16 GEO12:GEO16 FUS12:FUS16 FKW12:FKW16 FBA12:FBA16 ERE12:ERE16 EHI12:EHI16 DXM12:DXM16 DNQ12:DNQ16 DDU12:DDU16 CTY12:CTY16 CKC12:CKC16 CAG12:CAG16 BQK12:BQK16 BGO12:BGO16 AWS12:AWS16 AMW12:AMW16 ADA12:ADA16 TE12:TE16 JI12:JI16 M12:M16 WWE12:WWE16 WMI12:WMI16 WCM12:WCM16 VSQ12:VSQ16 VIU12:VIU16 UYY12:UYY16 UPC12:UPC16 UFG12:UFG16 TVK12:TVK16 TLO12:TLO16 TBS12:TBS16 SRW12:SRW16 SIA12:SIA16 RYE12:RYE16 ROI12:ROI16 REM12:REM16 QUQ12:QUQ16 QKU12:QKU16 QAY12:QAY16 PRC12:PRC16 PHG12:PHG16 OXK12:OXK16 ONO12:ONO16 ODS12:ODS16 NTW12:NTW16 NKA12:NKA16 NAE12:NAE16 MQI12:MQI16 MGM12:MGM16 LWQ12:LWQ16 LMU12:LMU16 LCY12:LCY16 KTC12:KTC16 KJG12:KJG16 JZK12:JZK16 JPO12:JPO16 JFS12:JFS16 IVW12:IVW16 IMA12:IMA16 ICE12:ICE16 HSI12:HSI16 HIM12:HIM16 GYQ12:GYQ16 GOU12:GOU16 GEY12:GEY16 FVC12:FVC16 FLG12:FLG16 FBK12:FBK16 ERO12:ERO16 EHS12:EHS16 DXW12:DXW16 DOA12:DOA16 DEE12:DEE16 CUI12:CUI16 CKM12:CKM16 CAQ12:CAQ16 BQU12:BQU16 BGY12:BGY16 AXC12:AXC16 ANG12:ANG16 ADK12:ADK16 TO12:TO16 JS12:JS16 W12:W16 E14:E15" xr:uid="{FEDDA452-4A80-4D04-AA2E-E6D7946C237E}">
      <formula1>$E$10:$E$13</formula1>
    </dataValidation>
    <dataValidation type="list" allowBlank="1" showInputMessage="1" showErrorMessage="1" sqref="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R2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T24 JP24 TL24 ADH24 AND24 AWZ24 BGV24 BQR24 CAN24 CKJ24 CUF24 DEB24 DNX24 DXT24 EHP24 ERL24 FBH24 FLD24 FUZ24 GEV24 GOR24 GYN24 HIJ24 HSF24 ICB24 ILX24 IVT24 JFP24 JPL24 JZH24 KJD24 KSZ24 LCV24 LMR24 LWN24 MGJ24 MQF24 NAB24 NJX24 NTT24 ODP24 ONL24 OXH24 PHD24 PQZ24 QAV24 QKR24 QUN24 REJ24 ROF24 RYB24 SHX24 SRT24 TBP24 TLL24 TVH24 UFD24 UOZ24 UYV24 VIR24 VSN24 WCJ24 WMF24 WWB24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WVL14:WVL16 WLP14:WLP16 WBT14:WBT16 VRX14:VRX16 VIB14:VIB16 UYF14:UYF16 UOJ14:UOJ16 UEN14:UEN16 TUR14:TUR16 TKV14:TKV16 TAZ14:TAZ16 SRD14:SRD16 SHH14:SHH16 RXL14:RXL16 RNP14:RNP16 RDT14:RDT16 QTX14:QTX16 QKB14:QKB16 QAF14:QAF16 PQJ14:PQJ16 PGN14:PGN16 OWR14:OWR16 OMV14:OMV16 OCZ14:OCZ16 NTD14:NTD16 NJH14:NJH16 MZL14:MZL16 MPP14:MPP16 MFT14:MFT16 LVX14:LVX16 LMB14:LMB16 LCF14:LCF16 KSJ14:KSJ16 KIN14:KIN16 JYR14:JYR16 JOV14:JOV16 JEZ14:JEZ16 IVD14:IVD16 ILH14:ILH16 IBL14:IBL16 HRP14:HRP16 HHT14:HHT16 GXX14:GXX16 GOB14:GOB16 GEF14:GEF16 FUJ14:FUJ16 FKN14:FKN16 FAR14:FAR16 EQV14:EQV16 EGZ14:EGZ16 DXD14:DXD16 DNH14:DNH16 DDL14:DDL16 CTP14:CTP16 CJT14:CJT16 BZX14:BZX16 BQB14:BQB16 BGF14:BGF16 AWJ14:AWJ16 AMN14:AMN16 ACR14:ACR16 SV14:SV16 IZ14:IZ16 F14:F15 WVN14:WVN16 WLR14:WLR16 WBV14:WBV16 VRZ14:VRZ16 VID14:VID16 UYH14:UYH16 UOL14:UOL16 UEP14:UEP16 TUT14:TUT16 TKX14:TKX16 TBB14:TBB16 SRF14:SRF16 SHJ14:SHJ16 RXN14:RXN16 RNR14:RNR16 RDV14:RDV16 QTZ14:QTZ16 QKD14:QKD16 QAH14:QAH16 PQL14:PQL16 PGP14:PGP16 OWT14:OWT16 OMX14:OMX16 ODB14:ODB16 NTF14:NTF16 NJJ14:NJJ16 MZN14:MZN16 MPR14:MPR16 MFV14:MFV16 LVZ14:LVZ16 LMD14:LMD16 LCH14:LCH16 KSL14:KSL16 KIP14:KIP16 JYT14:JYT16 JOX14:JOX16 JFB14:JFB16 IVF14:IVF16 ILJ14:ILJ16 IBN14:IBN16 HRR14:HRR16 HHV14:HHV16 GXZ14:GXZ16 GOD14:GOD16 GEH14:GEH16 FUL14:FUL16 FKP14:FKP16 FAT14:FAT16 EQX14:EQX16 EHB14:EHB16 DXF14:DXF16 DNJ14:DNJ16 DDN14:DDN16 CTR14:CTR16 CJV14:CJV16 BZZ14:BZZ16 BQD14:BQD16 BGH14:BGH16 AWL14:AWL16 AMP14:AMP16 ACT14:ACT16 SX14:SX16 JB14:JB16 H14:H15 WVP14:WVP16 WLT14:WLT16 WBX14:WBX16 VSB14:VSB16 VIF14:VIF16 UYJ14:UYJ16 UON14:UON16 UER14:UER16 TUV14:TUV16 TKZ14:TKZ16 TBD14:TBD16 SRH14:SRH16 SHL14:SHL16 RXP14:RXP16 RNT14:RNT16 RDX14:RDX16 QUB14:QUB16 QKF14:QKF16 QAJ14:QAJ16 PQN14:PQN16 PGR14:PGR16 OWV14:OWV16 OMZ14:OMZ16 ODD14:ODD16 NTH14:NTH16 NJL14:NJL16 MZP14:MZP16 MPT14:MPT16 MFX14:MFX16 LWB14:LWB16 LMF14:LMF16 LCJ14:LCJ16 KSN14:KSN16 KIR14:KIR16 JYV14:JYV16 JOZ14:JOZ16 JFD14:JFD16 IVH14:IVH16 ILL14:ILL16 IBP14:IBP16 HRT14:HRT16 HHX14:HHX16 GYB14:GYB16 GOF14:GOF16 GEJ14:GEJ16 FUN14:FUN16 FKR14:FKR16 FAV14:FAV16 EQZ14:EQZ16 EHD14:EHD16 DXH14:DXH16 DNL14:DNL16 DDP14:DDP16 CTT14:CTT16 CJX14:CJX16 CAB14:CAB16 BQF14:BQF16 BGJ14:BGJ16 AWN14:AWN16 AMR14:AMR16 ACV14:ACV16 SZ14:SZ16 JD14:JD16 L14:L15 WVT14:WVT16 WLX14:WLX16 WCB14:WCB16 VSF14:VSF16 VIJ14:VIJ16 UYN14:UYN16 UOR14:UOR16 UEV14:UEV16 TUZ14:TUZ16 TLD14:TLD16 TBH14:TBH16 SRL14:SRL16 SHP14:SHP16 RXT14:RXT16 RNX14:RNX16 REB14:REB16 QUF14:QUF16 QKJ14:QKJ16 QAN14:QAN16 PQR14:PQR16 PGV14:PGV16 OWZ14:OWZ16 OND14:OND16 ODH14:ODH16 NTL14:NTL16 NJP14:NJP16 MZT14:MZT16 MPX14:MPX16 MGB14:MGB16 LWF14:LWF16 LMJ14:LMJ16 LCN14:LCN16 KSR14:KSR16 KIV14:KIV16 JYZ14:JYZ16 JPD14:JPD16 JFH14:JFH16 IVL14:IVL16 ILP14:ILP16 IBT14:IBT16 HRX14:HRX16 HIB14:HIB16 GYF14:GYF16 GOJ14:GOJ16 GEN14:GEN16 FUR14:FUR16 FKV14:FKV16 FAZ14:FAZ16 ERD14:ERD16 EHH14:EHH16 DXL14:DXL16 DNP14:DNP16 DDT14:DDT16 CTX14:CTX16 CKB14:CKB16 CAF14:CAF16 BQJ14:BQJ16 BGN14:BGN16 AWR14:AWR16 AMV14:AMV16 ACZ14:ACZ16 TD14:TD16 JH14:JH16 J14:J15 WVR14:WVR16 WLV14:WLV16 WBZ14:WBZ16 VSD14:VSD16 VIH14:VIH16 UYL14:UYL16 UOP14:UOP16 UET14:UET16 TUX14:TUX16 TLB14:TLB16 TBF14:TBF16 SRJ14:SRJ16 SHN14:SHN16 RXR14:RXR16 RNV14:RNV16 RDZ14:RDZ16 QUD14:QUD16 QKH14:QKH16 QAL14:QAL16 PQP14:PQP16 PGT14:PGT16 OWX14:OWX16 ONB14:ONB16 ODF14:ODF16 NTJ14:NTJ16 NJN14:NJN16 MZR14:MZR16 MPV14:MPV16 MFZ14:MFZ16 LWD14:LWD16 LMH14:LMH16 LCL14:LCL16 KSP14:KSP16 KIT14:KIT16 JYX14:JYX16 JPB14:JPB16 JFF14:JFF16 IVJ14:IVJ16 ILN14:ILN16 IBR14:IBR16 HRV14:HRV16 HHZ14:HHZ16 GYD14:GYD16 GOH14:GOH16 GEL14:GEL16 FUP14:FUP16 FKT14:FKT16 FAX14:FAX16 ERB14:ERB16 EHF14:EHF16 DXJ14:DXJ16 DNN14:DNN16 DDR14:DDR16 CTV14:CTV16 CJZ14:CJZ16 CAD14:CAD16 BQH14:BQH16 BGL14:BGL16 AWP14:AWP16 AMT14:AMT16 ACX14:ACX16 TB14:TB16 JF14:JF16 N24 WWD12:WWD16 WMH12:WMH16 WCL12:WCL16 VSP12:VSP16 VIT12:VIT16 UYX12:UYX16 UPB12:UPB16 UFF12:UFF16 TVJ12:TVJ16 TLN12:TLN16 TBR12:TBR16 SRV12:SRV16 SHZ12:SHZ16 RYD12:RYD16 ROH12:ROH16 REL12:REL16 QUP12:QUP16 QKT12:QKT16 QAX12:QAX16 PRB12:PRB16 PHF12:PHF16 OXJ12:OXJ16 ONN12:ONN16 ODR12:ODR16 NTV12:NTV16 NJZ12:NJZ16 NAD12:NAD16 MQH12:MQH16 MGL12:MGL16 LWP12:LWP16 LMT12:LMT16 LCX12:LCX16 KTB12:KTB16 KJF12:KJF16 JZJ12:JZJ16 JPN12:JPN16 JFR12:JFR16 IVV12:IVV16 ILZ12:ILZ16 ICD12:ICD16 HSH12:HSH16 HIL12:HIL16 GYP12:GYP16 GOT12:GOT16 GEX12:GEX16 FVB12:FVB16 FLF12:FLF16 FBJ12:FBJ16 ERN12:ERN16 EHR12:EHR16 DXV12:DXV16 DNZ12:DNZ16 DED12:DED16 CUH12:CUH16 CKL12:CKL16 CAP12:CAP16 BQT12:BQT16 BGX12:BGX16 AXB12:AXB16 ANF12:ANF16 ADJ12:ADJ16 TN12:TN16 JR12:JR16 V12:V16 WWB12:WWB16 WMF12:WMF16 WCJ12:WCJ16 VSN12:VSN16 VIR12:VIR16 UYV12:UYV16 UOZ12:UOZ16 UFD12:UFD16 TVH12:TVH16 TLL12:TLL16 TBP12:TBP16 SRT12:SRT16 SHX12:SHX16 RYB12:RYB16 ROF12:ROF16 REJ12:REJ16 QUN12:QUN16 QKR12:QKR16 QAV12:QAV16 PQZ12:PQZ16 PHD12:PHD16 OXH12:OXH16 ONL12:ONL16 ODP12:ODP16 NTT12:NTT16 NJX12:NJX16 NAB12:NAB16 MQF12:MQF16 MGJ12:MGJ16 LWN12:LWN16 LMR12:LMR16 LCV12:LCV16 KSZ12:KSZ16 KJD12:KJD16 JZH12:JZH16 JPL12:JPL16 JFP12:JFP16 IVT12:IVT16 ILX12:ILX16 ICB12:ICB16 HSF12:HSF16 HIJ12:HIJ16 GYN12:GYN16 GOR12:GOR16 GEV12:GEV16 FUZ12:FUZ16 FLD12:FLD16 FBH12:FBH16 ERL12:ERL16 EHP12:EHP16 DXT12:DXT16 DNX12:DNX16 DEB12:DEB16 CUF12:CUF16 CKJ12:CKJ16 CAN12:CAN16 BQR12:BQR16 BGV12:BGV16 AWZ12:AWZ16 AND12:AND16 ADH12:ADH16 TL12:TL16 JP12:JP16 T12:T16 WVZ12:WVZ16 WMD12:WMD16 WCH12:WCH16 VSL12:VSL16 VIP12:VIP16 UYT12:UYT16 UOX12:UOX16 UFB12:UFB16 TVF12:TVF16 TLJ12:TLJ16 TBN12:TBN16 SRR12:SRR16 SHV12:SHV16 RXZ12:RXZ16 ROD12:ROD16 REH12:REH16 QUL12:QUL16 QKP12:QKP16 QAT12:QAT16 PQX12:PQX16 PHB12:PHB16 OXF12:OXF16 ONJ12:ONJ16 ODN12:ODN16 NTR12:NTR16 NJV12:NJV16 MZZ12:MZZ16 MQD12:MQD16 MGH12:MGH16 LWL12:LWL16 LMP12:LMP16 LCT12:LCT16 KSX12:KSX16 KJB12:KJB16 JZF12:JZF16 JPJ12:JPJ16 JFN12:JFN16 IVR12:IVR16 ILV12:ILV16 IBZ12:IBZ16 HSD12:HSD16 HIH12:HIH16 GYL12:GYL16 GOP12:GOP16 GET12:GET16 FUX12:FUX16 FLB12:FLB16 FBF12:FBF16 ERJ12:ERJ16 EHN12:EHN16 DXR12:DXR16 DNV12:DNV16 DDZ12:DDZ16 CUD12:CUD16 CKH12:CKH16 CAL12:CAL16 BQP12:BQP16 BGT12:BGT16 AWX12:AWX16 ANB12:ANB16 ADF12:ADF16 TJ12:TJ16 JN12:JN16 R12:R16 WVX12:WVX16 WMB12:WMB16 WCF12:WCF16 VSJ12:VSJ16 VIN12:VIN16 UYR12:UYR16 UOV12:UOV16 UEZ12:UEZ16 TVD12:TVD16 TLH12:TLH16 TBL12:TBL16 SRP12:SRP16 SHT12:SHT16 RXX12:RXX16 ROB12:ROB16 REF12:REF16 QUJ12:QUJ16 QKN12:QKN16 QAR12:QAR16 PQV12:PQV16 PGZ12:PGZ16 OXD12:OXD16 ONH12:ONH16 ODL12:ODL16 NTP12:NTP16 NJT12:NJT16 MZX12:MZX16 MQB12:MQB16 MGF12:MGF16 LWJ12:LWJ16 LMN12:LMN16 LCR12:LCR16 KSV12:KSV16 KIZ12:KIZ16 JZD12:JZD16 JPH12:JPH16 JFL12:JFL16 IVP12:IVP16 ILT12:ILT16 IBX12:IBX16 HSB12:HSB16 HIF12:HIF16 GYJ12:GYJ16 GON12:GON16 GER12:GER16 FUV12:FUV16 FKZ12:FKZ16 FBD12:FBD16 ERH12:ERH16 EHL12:EHL16 DXP12:DXP16 DNT12:DNT16 DDX12:DDX16 CUB12:CUB16 CKF12:CKF16 CAJ12:CAJ16 BQN12:BQN16 BGR12:BGR16 AWV12:AWV16 AMZ12:AMZ16 ADD12:ADD16 TH12:TH16 JL12:JL16 P12:P16 WVV12:WVV16 WLZ12:WLZ16 WCD12:WCD16 VSH12:VSH16 VIL12:VIL16 UYP12:UYP16 UOT12:UOT16 UEX12:UEX16 TVB12:TVB16 TLF12:TLF16 TBJ12:TBJ16 SRN12:SRN16 SHR12:SHR16 RXV12:RXV16 RNZ12:RNZ16 RED12:RED16 QUH12:QUH16 QKL12:QKL16 QAP12:QAP16 PQT12:PQT16 PGX12:PGX16 OXB12:OXB16 ONF12:ONF16 ODJ12:ODJ16 NTN12:NTN16 NJR12:NJR16 MZV12:MZV16 MPZ12:MPZ16 MGD12:MGD16 LWH12:LWH16 LML12:LML16 LCP12:LCP16 KST12:KST16 KIX12:KIX16 JZB12:JZB16 JPF12:JPF16 JFJ12:JFJ16 IVN12:IVN16 ILR12:ILR16 IBV12:IBV16 HRZ12:HRZ16 HID12:HID16 GYH12:GYH16 GOL12:GOL16 GEP12:GEP16 FUT12:FUT16 FKX12:FKX16 FBB12:FBB16 ERF12:ERF16 EHJ12:EHJ16 DXN12:DXN16 DNR12:DNR16 DDV12:DDV16 CTZ12:CTZ16 CKD12:CKD16 CAH12:CAH16 BQL12:BQL16 BGP12:BGP16 AWT12:AWT16 AMX12:AMX16 ADB12:ADB16 TF12:TF16 JJ12:JJ16 N12:N16 D14:D15" xr:uid="{5F56D9DB-4D77-42A5-ABBB-B11AE5D59254}">
      <formula1>$D$10:$D$13</formula1>
    </dataValidation>
  </dataValidations>
  <pageMargins left="0.7" right="0.7" top="0.75" bottom="0.75" header="0.3" footer="0.3"/>
  <pageSetup scale="31" fitToHeight="0" orientation="landscape"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3:E21"/>
  <sheetViews>
    <sheetView workbookViewId="0">
      <selection activeCell="C14" sqref="C14"/>
    </sheetView>
  </sheetViews>
  <sheetFormatPr baseColWidth="10" defaultColWidth="11.28515625" defaultRowHeight="12.75" x14ac:dyDescent="0.2"/>
  <cols>
    <col min="1" max="1" width="11.28515625" style="71"/>
    <col min="2" max="2" width="39.28515625" style="71" customWidth="1"/>
    <col min="3" max="3" width="45.28515625" style="71" customWidth="1"/>
    <col min="4" max="4" width="41.7109375" style="71" customWidth="1"/>
    <col min="5" max="5" width="40" style="71" customWidth="1"/>
    <col min="6" max="16384" width="11.28515625" style="71"/>
  </cols>
  <sheetData>
    <row r="3" spans="2:5" x14ac:dyDescent="0.2">
      <c r="B3" s="20"/>
      <c r="C3" s="20"/>
      <c r="D3" s="20"/>
      <c r="E3" s="20"/>
    </row>
    <row r="4" spans="2:5" ht="33.75" customHeight="1" x14ac:dyDescent="0.2"/>
    <row r="5" spans="2:5" ht="41.25" customHeight="1" x14ac:dyDescent="0.2"/>
    <row r="6" spans="2:5" ht="25.5" customHeight="1" x14ac:dyDescent="0.2">
      <c r="B6" s="20"/>
      <c r="C6" s="20"/>
      <c r="D6" s="20"/>
      <c r="E6" s="20"/>
    </row>
    <row r="7" spans="2:5" ht="39.75" customHeight="1" x14ac:dyDescent="0.2">
      <c r="B7" s="20"/>
      <c r="C7" s="20"/>
      <c r="D7" s="20"/>
      <c r="E7" s="20"/>
    </row>
    <row r="8" spans="2:5" ht="40.5" customHeight="1" x14ac:dyDescent="0.2">
      <c r="B8" s="20"/>
      <c r="C8" s="20"/>
      <c r="D8" s="20"/>
    </row>
    <row r="9" spans="2:5" ht="51.75" customHeight="1" x14ac:dyDescent="0.2">
      <c r="B9" s="20"/>
      <c r="C9" s="20"/>
    </row>
    <row r="15" spans="2:5" x14ac:dyDescent="0.2">
      <c r="B15" s="20"/>
    </row>
    <row r="17" spans="2:2" x14ac:dyDescent="0.2">
      <c r="B17" s="20"/>
    </row>
    <row r="18" spans="2:2" x14ac:dyDescent="0.2">
      <c r="B18" s="20"/>
    </row>
    <row r="19" spans="2:2" x14ac:dyDescent="0.2">
      <c r="B19" s="20"/>
    </row>
    <row r="20" spans="2:2" x14ac:dyDescent="0.2">
      <c r="B20" s="20"/>
    </row>
    <row r="21" spans="2:2" x14ac:dyDescent="0.2">
      <c r="B21" s="20"/>
    </row>
  </sheetData>
  <pageMargins left="0.75" right="0.75" top="1" bottom="1"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9809BB2B749D34197E341ABB0E5EA11" ma:contentTypeVersion="2" ma:contentTypeDescription="Crear nuevo documento." ma:contentTypeScope="" ma:versionID="181c8582a3183fb0f9b74351a50ca366">
  <xsd:schema xmlns:xsd="http://www.w3.org/2001/XMLSchema" xmlns:xs="http://www.w3.org/2001/XMLSchema" xmlns:p="http://schemas.microsoft.com/office/2006/metadata/properties" xmlns:ns2="43756ae8-a6e7-40f8-ab40-e4035d49e276" targetNamespace="http://schemas.microsoft.com/office/2006/metadata/properties" ma:root="true" ma:fieldsID="37b8cc1c45fedc2c663eee7e9c1168dd" ns2:_="">
    <xsd:import namespace="43756ae8-a6e7-40f8-ab40-e4035d49e27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56ae8-a6e7-40f8-ab40-e4035d49e27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69EB6E-8BA2-4448-BBFB-7B58DBFCCADD}">
  <ds:schemaRefs>
    <ds:schemaRef ds:uri="http://schemas.microsoft.com/sharepoint/v3/contenttype/forms"/>
  </ds:schemaRefs>
</ds:datastoreItem>
</file>

<file path=customXml/itemProps2.xml><?xml version="1.0" encoding="utf-8"?>
<ds:datastoreItem xmlns:ds="http://schemas.openxmlformats.org/officeDocument/2006/customXml" ds:itemID="{A8691049-1B47-4490-9816-AF34E77B9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756ae8-a6e7-40f8-ab40-e4035d49e2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4E6285-137F-4E11-8D54-8510F54BE391}">
  <ds:schemaRefs>
    <ds:schemaRef ds:uri="http://schemas.microsoft.com/office/2006/metadata/longProperties"/>
  </ds:schemaRefs>
</ds:datastoreItem>
</file>

<file path=customXml/itemProps4.xml><?xml version="1.0" encoding="utf-8"?>
<ds:datastoreItem xmlns:ds="http://schemas.openxmlformats.org/officeDocument/2006/customXml" ds:itemID="{704F48D7-29FA-4C14-BDEC-A45162B37F1F}">
  <ds:schemaRefs>
    <ds:schemaRef ds:uri="http://schemas.microsoft.com/office/2006/documentManagement/types"/>
    <ds:schemaRef ds:uri="http://purl.org/dc/elements/1.1/"/>
    <ds:schemaRef ds:uri="http://www.w3.org/XML/1998/namespace"/>
    <ds:schemaRef ds:uri="http://schemas.microsoft.com/office/infopath/2007/PartnerControls"/>
    <ds:schemaRef ds:uri="43756ae8-a6e7-40f8-ab40-e4035d49e276"/>
    <ds:schemaRef ds:uri="http://schemas.microsoft.com/office/2006/metadata/properti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17</vt:i4>
      </vt:variant>
    </vt:vector>
  </HeadingPairs>
  <TitlesOfParts>
    <vt:vector size="26" baseType="lpstr">
      <vt:lpstr>CICLO PHVA</vt:lpstr>
      <vt:lpstr>SEPG-F-007</vt:lpstr>
      <vt:lpstr>Mapa de riesgos</vt:lpstr>
      <vt:lpstr>SEPG-F-012</vt:lpstr>
      <vt:lpstr>Fm-20 </vt:lpstr>
      <vt:lpstr>DB</vt:lpstr>
      <vt:lpstr>SEPG-F-030</vt:lpstr>
      <vt:lpstr>Matriz de cambios</vt:lpstr>
      <vt:lpstr>Hoja1</vt:lpstr>
      <vt:lpstr>¿TIENE_HERRAMIENTA_PARA_EJERCER_EL_CONTROL?</vt:lpstr>
      <vt:lpstr>A</vt:lpstr>
      <vt:lpstr>B</vt:lpstr>
      <vt:lpstr>CE</vt:lpstr>
      <vt:lpstr>EXISTENCONTROLES</vt:lpstr>
      <vt:lpstr>FrecuenciaSeguim</vt:lpstr>
      <vt:lpstr>FrecuendiaSeguim</vt:lpstr>
      <vt:lpstr>HerramientaControl</vt:lpstr>
      <vt:lpstr>HerramientaEfectiva</vt:lpstr>
      <vt:lpstr>IMPACTO</vt:lpstr>
      <vt:lpstr>ManualesInstructivos</vt:lpstr>
      <vt:lpstr>'Fm-20 '!OP</vt:lpstr>
      <vt:lpstr>OPCIONESDEMANEJO</vt:lpstr>
      <vt:lpstr>PROBABILIDAD</vt:lpstr>
      <vt:lpstr>ResponDefinidos</vt:lpstr>
      <vt:lpstr>TieneHerramientaControl1</vt:lpstr>
      <vt:lpstr>TIPODERIESGO</vt:lpstr>
    </vt:vector>
  </TitlesOfParts>
  <Manager/>
  <Company>Dark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Hector Vanegas</dc:creator>
  <cp:keywords/>
  <dc:description/>
  <cp:lastModifiedBy>Ingrid Johanna Maldonado Martinez</cp:lastModifiedBy>
  <cp:revision/>
  <cp:lastPrinted>2019-09-02T20:59:35Z</cp:lastPrinted>
  <dcterms:created xsi:type="dcterms:W3CDTF">2007-05-23T11:34:18Z</dcterms:created>
  <dcterms:modified xsi:type="dcterms:W3CDTF">2019-09-11T17:08:46Z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ies>
</file>