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perdomo\Documents\Documents\PROCESO INTERVENTORIA AEROPUERTO CARTAGENA\EVALUACIÓN Y SUBSANES\"/>
    </mc:Choice>
  </mc:AlternateContent>
  <bookViews>
    <workbookView xWindow="-15" yWindow="-15" windowWidth="20520" windowHeight="3870" tabRatio="863" activeTab="4"/>
  </bookViews>
  <sheets>
    <sheet name="LISTA PROPONENTES" sheetId="2" r:id="rId1"/>
    <sheet name="PRESUPUESTOS" sheetId="3" r:id="rId2"/>
    <sheet name="PROPONENTES" sheetId="4" r:id="rId3"/>
    <sheet name="KRC" sheetId="20" state="hidden" r:id="rId4"/>
    <sheet name="EXPER. PROB" sheetId="23" r:id="rId5"/>
    <sheet name="EXPER. GRAL" sheetId="22" r:id="rId6"/>
    <sheet name="EXPER.GRAL-CUANT" sheetId="5" r:id="rId7"/>
    <sheet name="RESUMEN EXP. GRAL" sheetId="6" r:id="rId8"/>
    <sheet name="EXP.ESPECIFICA" sheetId="21" r:id="rId9"/>
    <sheet name="RES. ESPECIFICA" sheetId="8" r:id="rId10"/>
    <sheet name="Resumen de profesionales" sheetId="18" state="hidden" r:id="rId11"/>
    <sheet name="SMLM" sheetId="19" state="hidden" r:id="rId12"/>
  </sheets>
  <externalReferences>
    <externalReference r:id="rId13"/>
    <externalReference r:id="rId14"/>
    <externalReference r:id="rId15"/>
    <externalReference r:id="rId16"/>
    <externalReference r:id="rId17"/>
    <externalReference r:id="rId18"/>
  </externalReferences>
  <definedNames>
    <definedName name="_xlnm._FilterDatabase" localSheetId="11" hidden="1">SMLM!#REF!</definedName>
    <definedName name="ACARG03" localSheetId="4">[1]INTRO!#REF!</definedName>
    <definedName name="ACARG03">[1]INTRO!#REF!</definedName>
    <definedName name="acarg1" localSheetId="4">#REF!</definedName>
    <definedName name="acarg1">#REF!</definedName>
    <definedName name="acarg2" localSheetId="4">#REF!</definedName>
    <definedName name="acarg2">#REF!</definedName>
    <definedName name="acarg3" localSheetId="8">[2]INTRO!#REF!</definedName>
    <definedName name="acarg3" localSheetId="5">[3]INTRO!#REF!</definedName>
    <definedName name="acarg3" localSheetId="4">[3]INTRO!#REF!</definedName>
    <definedName name="acarg3">#REF!</definedName>
    <definedName name="area" localSheetId="8">[2]INTRO!$B$3</definedName>
    <definedName name="area" localSheetId="5">[3]INTRO!$B$3</definedName>
    <definedName name="area" localSheetId="4">[3]INTRO!$B$3</definedName>
    <definedName name="area">#REF!</definedName>
    <definedName name="_xlnm.Print_Area" localSheetId="8">EXP.ESPECIFICA!$B$1:$S$92</definedName>
    <definedName name="_xlnm.Print_Area" localSheetId="5">'EXPER. GRAL'!$B$1:$F$59</definedName>
    <definedName name="_xlnm.Print_Area" localSheetId="4">'EXPER. PROB'!$B$1:$C$59</definedName>
    <definedName name="_xlnm.Print_Area" localSheetId="6">'EXPER.GRAL-CUANT'!$B$1:$R$118</definedName>
    <definedName name="_xlnm.Print_Area" localSheetId="3">KRC!$B$1:$J$21</definedName>
    <definedName name="_xlnm.Print_Area" localSheetId="0">'LISTA PROPONENTES'!$B$1:$D$46</definedName>
    <definedName name="_xlnm.Print_Area" localSheetId="1">PRESUPUESTOS!$B$1:$C$17</definedName>
    <definedName name="_xlnm.Print_Area" localSheetId="2">PROPONENTES!$B$1:$E$20</definedName>
    <definedName name="_xlnm.Print_Area" localSheetId="9">'RES. ESPECIFICA'!$B$1:$D$22</definedName>
    <definedName name="_xlnm.Print_Area" localSheetId="7">'RESUMEN EXP. GRAL'!$B$1:$E$21</definedName>
    <definedName name="bcarg1" localSheetId="4">#REF!</definedName>
    <definedName name="bcarg1">#REF!</definedName>
    <definedName name="bcarg2" localSheetId="4">#REF!</definedName>
    <definedName name="bcarg2">#REF!</definedName>
    <definedName name="bcarg3" localSheetId="8">[2]INTRO!#REF!</definedName>
    <definedName name="bcarg3" localSheetId="5">[3]INTRO!#REF!</definedName>
    <definedName name="bcarg3" localSheetId="4">[3]INTRO!#REF!</definedName>
    <definedName name="bcarg3">#REF!</definedName>
    <definedName name="CARGO1" localSheetId="8">[2]INTRO!$B$14</definedName>
    <definedName name="CARGO1" localSheetId="5">[3]INTRO!$B$14</definedName>
    <definedName name="CARGO1" localSheetId="4">[3]INTRO!$B$14</definedName>
    <definedName name="CARGO1">#REF!</definedName>
    <definedName name="CARGO2" localSheetId="8">[2]INTRO!$B$15</definedName>
    <definedName name="CARGO2" localSheetId="5">[3]INTRO!$B$15</definedName>
    <definedName name="CARGO2" localSheetId="4">[3]INTRO!$B$15</definedName>
    <definedName name="CARGO2">#REF!</definedName>
    <definedName name="CARGO3" localSheetId="4">#REF!</definedName>
    <definedName name="CARGO3">#REF!</definedName>
    <definedName name="CARGO4" localSheetId="4">#REF!</definedName>
    <definedName name="CARGO4">#REF!</definedName>
    <definedName name="CARGO5" localSheetId="4">#REF!</definedName>
    <definedName name="CARGO5">#REF!</definedName>
    <definedName name="CARGO6" localSheetId="4">#REF!</definedName>
    <definedName name="CARGO6">#REF!</definedName>
    <definedName name="CARGO7" localSheetId="4">#REF!</definedName>
    <definedName name="CARGO7">#REF!</definedName>
    <definedName name="ccarg1" localSheetId="4">#REF!</definedName>
    <definedName name="ccarg1">#REF!</definedName>
    <definedName name="ccarg2" localSheetId="4">#REF!</definedName>
    <definedName name="ccarg2">#REF!</definedName>
    <definedName name="ccarg3" localSheetId="8">[2]INTRO!#REF!</definedName>
    <definedName name="ccarg3" localSheetId="5">[3]INTRO!#REF!</definedName>
    <definedName name="ccarg3" localSheetId="4">[3]INTRO!#REF!</definedName>
    <definedName name="ccarg3">#REF!</definedName>
    <definedName name="CONSORCIO" localSheetId="8">[2]DEPENDENCIAS!$I$2:$I$4</definedName>
    <definedName name="CONSORCIO" localSheetId="5">[3]DEPENDENCIAS!$I$2:$I$4</definedName>
    <definedName name="CONSORCIO" localSheetId="4">[3]DEPENDENCIAS!$I$2:$I$4</definedName>
    <definedName name="CONSORCIO" localSheetId="3">[4]LISTAS!$C$2:$C$4</definedName>
    <definedName name="CONSORCIO">#REF!</definedName>
    <definedName name="CONSORCIOa">[5]DEPENDENCIAS!$I$2:$I$4</definedName>
    <definedName name="CUMPLIMIENTO" localSheetId="4">#REF!</definedName>
    <definedName name="CUMPLIMIENTO">#REF!</definedName>
    <definedName name="dcarg1" localSheetId="4">#REF!</definedName>
    <definedName name="dcarg1">#REF!</definedName>
    <definedName name="dcarg2" localSheetId="4">#REF!</definedName>
    <definedName name="dcarg2">#REF!</definedName>
    <definedName name="dcarg3" localSheetId="8">[2]INTRO!#REF!</definedName>
    <definedName name="dcarg3" localSheetId="5">[3]INTRO!#REF!</definedName>
    <definedName name="dcarg3" localSheetId="4">[3]INTRO!#REF!</definedName>
    <definedName name="dcarg3">#REF!</definedName>
    <definedName name="DEPENDENCIAS" localSheetId="8">[2]DEPENDENCIAS!$B$2:$B$10</definedName>
    <definedName name="DEPENDENCIAS" localSheetId="5">[3]DEPENDENCIAS!$B$2:$B$10</definedName>
    <definedName name="DEPENDENCIAS" localSheetId="4">[3]DEPENDENCIAS!$B$2:$B$10</definedName>
    <definedName name="dependencias" localSheetId="3">[4]LISTAS!$B$2:$B$12</definedName>
    <definedName name="DEPENDENCIAS">#REF!</definedName>
    <definedName name="DIRECTOR" localSheetId="4">#REF!</definedName>
    <definedName name="DIRECTOR">#REF!</definedName>
    <definedName name="ESPECIALISTA_EN_PAVIMENTOS" localSheetId="4">#REF!</definedName>
    <definedName name="ESPECIALISTA_EN_PAVIMENTOS">#REF!</definedName>
    <definedName name="exespcargo1" localSheetId="4">#REF!</definedName>
    <definedName name="exespcargo1">#REF!</definedName>
    <definedName name="exespcargo2" localSheetId="4">#REF!</definedName>
    <definedName name="exespcargo2">#REF!</definedName>
    <definedName name="exespcargo3" localSheetId="4">#REF!</definedName>
    <definedName name="exespcargo3">#REF!</definedName>
    <definedName name="exespcargo4" localSheetId="4">#REF!</definedName>
    <definedName name="exespcargo4">#REF!</definedName>
    <definedName name="exespcargo5" localSheetId="4">#REF!</definedName>
    <definedName name="exespcargo5">#REF!</definedName>
    <definedName name="exespcargo6" localSheetId="4">#REF!</definedName>
    <definedName name="exespcargo6">#REF!</definedName>
    <definedName name="exgencargo1" localSheetId="4">#REF!</definedName>
    <definedName name="exgencargo1">#REF!</definedName>
    <definedName name="exgencargo2" localSheetId="4">#REF!</definedName>
    <definedName name="exgencargo2">#REF!</definedName>
    <definedName name="exgencargo3" localSheetId="4">#REF!</definedName>
    <definedName name="exgencargo3">#REF!</definedName>
    <definedName name="exgencargo4" localSheetId="4">#REF!</definedName>
    <definedName name="exgencargo4">#REF!</definedName>
    <definedName name="exgencargo5" localSheetId="4">#REF!</definedName>
    <definedName name="exgencargo5">#REF!</definedName>
    <definedName name="exgencargo6" localSheetId="4">#REF!</definedName>
    <definedName name="exgencargo6">#REF!</definedName>
    <definedName name="fcierrecal" localSheetId="4">#REF!</definedName>
    <definedName name="fcierrecal">#REF!</definedName>
    <definedName name="fcierrepre" localSheetId="4">#REF!</definedName>
    <definedName name="fcierrepre">#REF!</definedName>
    <definedName name="FORMACIONACADEMICA" localSheetId="4">#REF!</definedName>
    <definedName name="FORMACIONACADEMICA">#REF!</definedName>
    <definedName name="modulo" localSheetId="4">#REF!</definedName>
    <definedName name="modulo">#REF!</definedName>
    <definedName name="NIVELACADEMICO" localSheetId="4">#REF!</definedName>
    <definedName name="NIVELACADEMICO">#REF!</definedName>
    <definedName name="numproceso" localSheetId="8">[2]INTRO!$B$6</definedName>
    <definedName name="numproceso" localSheetId="5">[3]INTRO!$B$6</definedName>
    <definedName name="numproceso" localSheetId="4">[3]INTRO!$B$6</definedName>
    <definedName name="numproceso">#REF!</definedName>
    <definedName name="objproceso" localSheetId="8">[2]INTRO!$B$7</definedName>
    <definedName name="objproceso" localSheetId="5">[3]INTRO!$B$7</definedName>
    <definedName name="objproceso" localSheetId="4">[3]INTRO!$B$7</definedName>
    <definedName name="objproceso">#REF!</definedName>
    <definedName name="oevalexpesp" localSheetId="4">#REF!</definedName>
    <definedName name="oevalexpesp">#REF!</definedName>
    <definedName name="oevalexpgen" localSheetId="4">#REF!</definedName>
    <definedName name="oevalexpgen">#REF!</definedName>
    <definedName name="PORPOM" localSheetId="5">'EXPER. GRAL'!#REF!</definedName>
    <definedName name="PORPOM" localSheetId="4">'EXPER. PROB'!#REF!</definedName>
    <definedName name="PORPOM" localSheetId="3">'[4]EXPER.GRAL-PRECAL'!$P$14</definedName>
    <definedName name="PORPOM">'EXPER.GRAL-CUANT'!$N$11</definedName>
    <definedName name="POSTGRADOS" localSheetId="4">#REF!</definedName>
    <definedName name="POSTGRADOS">#REF!</definedName>
    <definedName name="PROF_REQUE">[4]LISTAS!$D$2:$D$31</definedName>
    <definedName name="PROFESIONALES" localSheetId="4">#REF!</definedName>
    <definedName name="PROFESIONALES">#REF!</definedName>
    <definedName name="PROFESIONES">[4]LISTAS!$E$2:$E$31</definedName>
    <definedName name="RESIDENTE" localSheetId="4">#REF!</definedName>
    <definedName name="RESIDENTE">#REF!</definedName>
    <definedName name="SALACTUAL" localSheetId="8">[2]SMLM!$H$14</definedName>
    <definedName name="SALACTUAL" localSheetId="5">[3]SMLM!$H$14</definedName>
    <definedName name="SALACTUAL" localSheetId="4">[3]SMLM!$H$14</definedName>
    <definedName name="SALACTUAL">SMLM!$H$14</definedName>
    <definedName name="SINO" localSheetId="4">#REF!</definedName>
    <definedName name="SINO">#REF!</definedName>
    <definedName name="_xlnm.Print_Titles" localSheetId="8">EXP.ESPECIFICA!$1:$76</definedName>
    <definedName name="_xlnm.Print_Titles" localSheetId="5">'EXPER. GRAL'!$1:$52</definedName>
    <definedName name="_xlnm.Print_Titles" localSheetId="4">'EXPER. PROB'!$1:$52</definedName>
    <definedName name="_xlnm.Print_Titles" localSheetId="6">'EXPER.GRAL-CUANT'!$1:$118</definedName>
    <definedName name="_xlnm.Print_Titles" localSheetId="3">KRC!$12:$14</definedName>
    <definedName name="VALIDACION">[4]SMLM!$G$17:$G$18</definedName>
    <definedName name="Z_09646EC9_1302_4CDE_9F53_F9EF320FA9A0_.wvu.Cols" localSheetId="2" hidden="1">PROPONENTES!#REF!,PROPONENTES!#REF!</definedName>
    <definedName name="Z_09646EC9_1302_4CDE_9F53_F9EF320FA9A0_.wvu.Cols" localSheetId="9" hidden="1">'RES. ESPECIFICA'!#REF!</definedName>
    <definedName name="Z_09646EC9_1302_4CDE_9F53_F9EF320FA9A0_.wvu.PrintArea" localSheetId="8" hidden="1">EXP.ESPECIFICA!$B$1:$S$92</definedName>
    <definedName name="Z_09646EC9_1302_4CDE_9F53_F9EF320FA9A0_.wvu.PrintArea" localSheetId="5" hidden="1">'EXPER. GRAL'!$B$1:$F$59</definedName>
    <definedName name="Z_09646EC9_1302_4CDE_9F53_F9EF320FA9A0_.wvu.PrintArea" localSheetId="4" hidden="1">'EXPER. PROB'!$B$1:$C$59</definedName>
    <definedName name="Z_09646EC9_1302_4CDE_9F53_F9EF320FA9A0_.wvu.PrintArea" localSheetId="6" hidden="1">'EXPER.GRAL-CUANT'!$B$1:$R$118</definedName>
    <definedName name="Z_09646EC9_1302_4CDE_9F53_F9EF320FA9A0_.wvu.PrintArea" localSheetId="0" hidden="1">'LISTA PROPONENTES'!$B$1:$D$46</definedName>
    <definedName name="Z_09646EC9_1302_4CDE_9F53_F9EF320FA9A0_.wvu.PrintArea" localSheetId="1" hidden="1">PRESUPUESTOS!$B$1:$C$17</definedName>
    <definedName name="Z_09646EC9_1302_4CDE_9F53_F9EF320FA9A0_.wvu.PrintArea" localSheetId="2" hidden="1">PROPONENTES!$B$1:$E$20</definedName>
    <definedName name="Z_09646EC9_1302_4CDE_9F53_F9EF320FA9A0_.wvu.PrintArea" localSheetId="9" hidden="1">'RES. ESPECIFICA'!$B$1:$D$22</definedName>
    <definedName name="Z_09646EC9_1302_4CDE_9F53_F9EF320FA9A0_.wvu.PrintArea" localSheetId="7" hidden="1">'RESUMEN EXP. GRAL'!$B$1:$E$21</definedName>
    <definedName name="Z_09646EC9_1302_4CDE_9F53_F9EF320FA9A0_.wvu.PrintTitles" localSheetId="8" hidden="1">EXP.ESPECIFICA!$1:$76</definedName>
    <definedName name="Z_09646EC9_1302_4CDE_9F53_F9EF320FA9A0_.wvu.PrintTitles" localSheetId="5" hidden="1">'EXPER. GRAL'!$1:$52</definedName>
    <definedName name="Z_09646EC9_1302_4CDE_9F53_F9EF320FA9A0_.wvu.PrintTitles" localSheetId="4" hidden="1">'EXPER. PROB'!$1:$52</definedName>
    <definedName name="Z_09646EC9_1302_4CDE_9F53_F9EF320FA9A0_.wvu.PrintTitles" localSheetId="6" hidden="1">'EXPER.GRAL-CUANT'!$1:$118</definedName>
    <definedName name="Z_09646EC9_1302_4CDE_9F53_F9EF320FA9A0_.wvu.Rows" localSheetId="1" hidden="1">PRESUPUESTOS!$13:$16</definedName>
    <definedName name="Z_0CBEA09E_24B8_4CE5_A052_7237E9208379_.wvu.FilterData" localSheetId="2" hidden="1">PROPONENTES!#REF!</definedName>
    <definedName name="Z_1355A562_08A2_4C67_98FA_278E0027327A_.wvu.Cols" localSheetId="2" hidden="1">PROPONENTES!#REF!,PROPONENTES!#REF!</definedName>
    <definedName name="Z_1355A562_08A2_4C67_98FA_278E0027327A_.wvu.Cols" localSheetId="9" hidden="1">'RES. ESPECIFICA'!#REF!</definedName>
    <definedName name="Z_1355A562_08A2_4C67_98FA_278E0027327A_.wvu.PrintArea" localSheetId="8" hidden="1">EXP.ESPECIFICA!$B$1:$S$92</definedName>
    <definedName name="Z_1355A562_08A2_4C67_98FA_278E0027327A_.wvu.PrintArea" localSheetId="5" hidden="1">'EXPER. GRAL'!$B$1:$F$59</definedName>
    <definedName name="Z_1355A562_08A2_4C67_98FA_278E0027327A_.wvu.PrintArea" localSheetId="4" hidden="1">'EXPER. PROB'!$B$1:$C$59</definedName>
    <definedName name="Z_1355A562_08A2_4C67_98FA_278E0027327A_.wvu.PrintArea" localSheetId="6" hidden="1">'EXPER.GRAL-CUANT'!$B$1:$R$118</definedName>
    <definedName name="Z_1355A562_08A2_4C67_98FA_278E0027327A_.wvu.PrintArea" localSheetId="0" hidden="1">'LISTA PROPONENTES'!$B$1:$D$46</definedName>
    <definedName name="Z_1355A562_08A2_4C67_98FA_278E0027327A_.wvu.PrintArea" localSheetId="1" hidden="1">PRESUPUESTOS!$B$1:$C$17</definedName>
    <definedName name="Z_1355A562_08A2_4C67_98FA_278E0027327A_.wvu.PrintArea" localSheetId="2" hidden="1">PROPONENTES!$B$1:$E$20</definedName>
    <definedName name="Z_1355A562_08A2_4C67_98FA_278E0027327A_.wvu.PrintArea" localSheetId="9" hidden="1">'RES. ESPECIFICA'!$B$1:$D$22</definedName>
    <definedName name="Z_1355A562_08A2_4C67_98FA_278E0027327A_.wvu.PrintArea" localSheetId="7" hidden="1">'RESUMEN EXP. GRAL'!$B$1:$E$21</definedName>
    <definedName name="Z_1355A562_08A2_4C67_98FA_278E0027327A_.wvu.PrintTitles" localSheetId="8" hidden="1">EXP.ESPECIFICA!$1:$76</definedName>
    <definedName name="Z_1355A562_08A2_4C67_98FA_278E0027327A_.wvu.PrintTitles" localSheetId="5" hidden="1">'EXPER. GRAL'!$1:$52</definedName>
    <definedName name="Z_1355A562_08A2_4C67_98FA_278E0027327A_.wvu.PrintTitles" localSheetId="4" hidden="1">'EXPER. PROB'!$1:$52</definedName>
    <definedName name="Z_1355A562_08A2_4C67_98FA_278E0027327A_.wvu.PrintTitles" localSheetId="6" hidden="1">'EXPER.GRAL-CUANT'!$1:$118</definedName>
    <definedName name="Z_1355A562_08A2_4C67_98FA_278E0027327A_.wvu.Rows" localSheetId="1" hidden="1">PRESUPUESTOS!$13:$16</definedName>
    <definedName name="Z_17D947CE_F2D4_4C8A_B400_607E8101687E_.wvu.PrintArea" localSheetId="3" hidden="1">KRC!$B$1:$J$21</definedName>
    <definedName name="Z_17D947CE_F2D4_4C8A_B400_607E8101687E_.wvu.PrintTitles" localSheetId="3" hidden="1">KRC!$12:$14</definedName>
    <definedName name="Z_4FD7B380_97FE_41A2_99C1_9E1A481B7C5B_.wvu.PrintTitles" localSheetId="2" hidden="1">PROPONENTES!#REF!</definedName>
    <definedName name="Z_4FD7B380_97FE_41A2_99C1_9E1A481B7C5B_.wvu.Rows" localSheetId="1" hidden="1">PRESUPUESTOS!#REF!</definedName>
    <definedName name="Z_5C1A9AEF_CD7F_43E2_BF95_F3A089BEC7D3_.wvu.PrintArea" localSheetId="0" hidden="1">'LISTA PROPONENTES'!$B$1:$C$47</definedName>
    <definedName name="Z_5C1A9AEF_CD7F_43E2_BF95_F3A089BEC7D3_.wvu.PrintArea" localSheetId="1" hidden="1">PRESUPUESTOS!$B$1:$C$17</definedName>
    <definedName name="Z_5C1A9AEF_CD7F_43E2_BF95_F3A089BEC7D3_.wvu.PrintArea" localSheetId="2" hidden="1">PROPONENTES!#REF!</definedName>
    <definedName name="Z_74BDB053_C30B_49CC_8134_2CE4C1966D2C_.wvu.FilterData" localSheetId="2" hidden="1">PROPONENTES!#REF!</definedName>
    <definedName name="Z_755FB10F_FFB6_4918_A0A8_C683CAE36D69_.wvu.PrintArea" localSheetId="3" hidden="1">KRC!$B$1:$J$21</definedName>
    <definedName name="Z_755FB10F_FFB6_4918_A0A8_C683CAE36D69_.wvu.PrintTitles" localSheetId="3" hidden="1">KRC!$12:$14</definedName>
    <definedName name="Z_8CB7EC72_D5E6_4CF4_9399_CD3070D62381_.wvu.PrintArea" localSheetId="3" hidden="1">KRC!$B$1:$J$21</definedName>
    <definedName name="Z_8CB7EC72_D5E6_4CF4_9399_CD3070D62381_.wvu.PrintTitles" localSheetId="3" hidden="1">KRC!$12:$14</definedName>
    <definedName name="Z_9CC5D698_35BA_48A3_9431_4DC98C8C0F3E_.wvu.PrintArea" localSheetId="3" hidden="1">KRC!$B$1:$J$21</definedName>
    <definedName name="Z_9CC5D698_35BA_48A3_9431_4DC98C8C0F3E_.wvu.PrintTitles" localSheetId="3" hidden="1">KRC!$12:$14</definedName>
    <definedName name="Z_A51737C1_9EF5_47D3_8A70_7E51F44AF475_.wvu.FilterData" localSheetId="2" hidden="1">PROPONENTES!#REF!</definedName>
    <definedName name="Z_AA6F2C79_8DA5_4CA1_95BC_2A048E5ED719_.wvu.PrintArea" localSheetId="3" hidden="1">KRC!$B$1:$J$21</definedName>
    <definedName name="Z_AA6F2C79_8DA5_4CA1_95BC_2A048E5ED719_.wvu.PrintTitles" localSheetId="3" hidden="1">KRC!$12:$14</definedName>
    <definedName name="Z_ACD0E0F3_A661_4A3C_8869_DE63D82491A8_.wvu.PrintArea" localSheetId="3" hidden="1">KRC!$B$1:$J$21</definedName>
    <definedName name="Z_ACD0E0F3_A661_4A3C_8869_DE63D82491A8_.wvu.PrintTitles" localSheetId="3" hidden="1">KRC!$12:$14</definedName>
    <definedName name="Z_DD3548A9_35D0_41AB_8304_691BB7FCE730_.wvu.Cols" localSheetId="2" hidden="1">PROPONENTES!#REF!,PROPONENTES!#REF!</definedName>
    <definedName name="Z_DD3548A9_35D0_41AB_8304_691BB7FCE730_.wvu.Cols" localSheetId="9" hidden="1">'RES. ESPECIFICA'!#REF!</definedName>
    <definedName name="Z_DD3548A9_35D0_41AB_8304_691BB7FCE730_.wvu.PrintArea" localSheetId="8" hidden="1">EXP.ESPECIFICA!$B$1:$S$92</definedName>
    <definedName name="Z_DD3548A9_35D0_41AB_8304_691BB7FCE730_.wvu.PrintArea" localSheetId="5" hidden="1">'EXPER. GRAL'!$B$1:$F$59</definedName>
    <definedName name="Z_DD3548A9_35D0_41AB_8304_691BB7FCE730_.wvu.PrintArea" localSheetId="4" hidden="1">'EXPER. PROB'!$B$1:$C$59</definedName>
    <definedName name="Z_DD3548A9_35D0_41AB_8304_691BB7FCE730_.wvu.PrintArea" localSheetId="6" hidden="1">'EXPER.GRAL-CUANT'!$B$1:$R$118</definedName>
    <definedName name="Z_DD3548A9_35D0_41AB_8304_691BB7FCE730_.wvu.PrintArea" localSheetId="0" hidden="1">'LISTA PROPONENTES'!$B$1:$D$46</definedName>
    <definedName name="Z_DD3548A9_35D0_41AB_8304_691BB7FCE730_.wvu.PrintArea" localSheetId="1" hidden="1">PRESUPUESTOS!$B$1:$C$17</definedName>
    <definedName name="Z_DD3548A9_35D0_41AB_8304_691BB7FCE730_.wvu.PrintArea" localSheetId="2" hidden="1">PROPONENTES!$B$1:$E$20</definedName>
    <definedName name="Z_DD3548A9_35D0_41AB_8304_691BB7FCE730_.wvu.PrintArea" localSheetId="9" hidden="1">'RES. ESPECIFICA'!$B$1:$D$22</definedName>
    <definedName name="Z_DD3548A9_35D0_41AB_8304_691BB7FCE730_.wvu.PrintArea" localSheetId="7" hidden="1">'RESUMEN EXP. GRAL'!$B$1:$E$21</definedName>
    <definedName name="Z_DD3548A9_35D0_41AB_8304_691BB7FCE730_.wvu.PrintTitles" localSheetId="8" hidden="1">EXP.ESPECIFICA!$1:$76</definedName>
    <definedName name="Z_DD3548A9_35D0_41AB_8304_691BB7FCE730_.wvu.PrintTitles" localSheetId="5" hidden="1">'EXPER. GRAL'!$1:$52</definedName>
    <definedName name="Z_DD3548A9_35D0_41AB_8304_691BB7FCE730_.wvu.PrintTitles" localSheetId="4" hidden="1">'EXPER. PROB'!$1:$52</definedName>
    <definedName name="Z_DD3548A9_35D0_41AB_8304_691BB7FCE730_.wvu.PrintTitles" localSheetId="6" hidden="1">'EXPER.GRAL-CUANT'!$1:$118</definedName>
    <definedName name="Z_DD3548A9_35D0_41AB_8304_691BB7FCE730_.wvu.Rows" localSheetId="1" hidden="1">PRESUPUESTOS!$13:$16</definedName>
    <definedName name="Z_DDA08836_FFF7_4F47_B058_4616FC9BD320_.wvu.PrintTitles" localSheetId="2" hidden="1">PROPONENTES!#REF!</definedName>
    <definedName name="Z_DDA08836_FFF7_4F47_B058_4616FC9BD320_.wvu.Rows" localSheetId="1" hidden="1">PRESUPUESTOS!#REF!</definedName>
    <definedName name="Z_DDCC0555_B88A_482E_A8CA_61AA8F4754D7_.wvu.Cols" localSheetId="2" hidden="1">PROPONENTES!#REF!,PROPONENTES!#REF!</definedName>
    <definedName name="Z_DDCC0555_B88A_482E_A8CA_61AA8F4754D7_.wvu.Cols" localSheetId="9" hidden="1">'RES. ESPECIFICA'!#REF!</definedName>
    <definedName name="Z_DDCC0555_B88A_482E_A8CA_61AA8F4754D7_.wvu.PrintArea" localSheetId="8" hidden="1">EXP.ESPECIFICA!$B$1:$S$92</definedName>
    <definedName name="Z_DDCC0555_B88A_482E_A8CA_61AA8F4754D7_.wvu.PrintArea" localSheetId="5" hidden="1">'EXPER. GRAL'!$B$1:$F$59</definedName>
    <definedName name="Z_DDCC0555_B88A_482E_A8CA_61AA8F4754D7_.wvu.PrintArea" localSheetId="4" hidden="1">'EXPER. PROB'!$B$1:$C$59</definedName>
    <definedName name="Z_DDCC0555_B88A_482E_A8CA_61AA8F4754D7_.wvu.PrintArea" localSheetId="6" hidden="1">'EXPER.GRAL-CUANT'!$B$1:$R$118</definedName>
    <definedName name="Z_DDCC0555_B88A_482E_A8CA_61AA8F4754D7_.wvu.PrintArea" localSheetId="0" hidden="1">'LISTA PROPONENTES'!$B$1:$D$46</definedName>
    <definedName name="Z_DDCC0555_B88A_482E_A8CA_61AA8F4754D7_.wvu.PrintArea" localSheetId="1" hidden="1">PRESUPUESTOS!$B$1:$C$17</definedName>
    <definedName name="Z_DDCC0555_B88A_482E_A8CA_61AA8F4754D7_.wvu.PrintArea" localSheetId="2" hidden="1">PROPONENTES!$B$1:$E$20</definedName>
    <definedName name="Z_DDCC0555_B88A_482E_A8CA_61AA8F4754D7_.wvu.PrintArea" localSheetId="9" hidden="1">'RES. ESPECIFICA'!$B$1:$D$22</definedName>
    <definedName name="Z_DDCC0555_B88A_482E_A8CA_61AA8F4754D7_.wvu.PrintArea" localSheetId="7" hidden="1">'RESUMEN EXP. GRAL'!$B$1:$E$21</definedName>
    <definedName name="Z_DDCC0555_B88A_482E_A8CA_61AA8F4754D7_.wvu.PrintTitles" localSheetId="8" hidden="1">EXP.ESPECIFICA!$1:$76</definedName>
    <definedName name="Z_DDCC0555_B88A_482E_A8CA_61AA8F4754D7_.wvu.PrintTitles" localSheetId="5" hidden="1">'EXPER. GRAL'!$1:$52</definedName>
    <definedName name="Z_DDCC0555_B88A_482E_A8CA_61AA8F4754D7_.wvu.PrintTitles" localSheetId="4" hidden="1">'EXPER. PROB'!$1:$52</definedName>
    <definedName name="Z_DDCC0555_B88A_482E_A8CA_61AA8F4754D7_.wvu.PrintTitles" localSheetId="6" hidden="1">'EXPER.GRAL-CUANT'!$1:$118</definedName>
    <definedName name="Z_DDCC0555_B88A_482E_A8CA_61AA8F4754D7_.wvu.Rows" localSheetId="1" hidden="1">PRESUPUESTOS!$13:$16</definedName>
    <definedName name="Z_F203AE32_B55C_4FC7_9445_FAFD96DC69B7_.wvu.Cols" localSheetId="2" hidden="1">PROPONENTES!#REF!</definedName>
  </definedNames>
  <calcPr calcId="152511"/>
  <customWorkbookViews>
    <customWorkbookView name="Ivan Alberto López Luna - Vista personalizada" guid="{09646EC9-1302-4CDE-9F53-F9EF320FA9A0}" mergeInterval="0" personalView="1" maximized="1" windowWidth="1436" windowHeight="675" tabRatio="863" activeSheetId="9"/>
    <customWorkbookView name="Iván - Personal View" guid="{DDCC0555-B88A-482E-A8CA-61AA8F4754D7}" mergeInterval="0" personalView="1" maximized="1" xWindow="1" yWindow="1" windowWidth="1436" windowHeight="598" tabRatio="863" activeSheetId="12"/>
    <customWorkbookView name="Iván Alberto López Luna - Vista personalizada" guid="{1355A562-08A2-4C67-98FA-278E0027327A}" mergeInterval="0" personalView="1" maximized="1" xWindow="1" yWindow="1" windowWidth="1152" windowHeight="561" tabRatio="863" activeSheetId="11"/>
    <customWorkbookView name="IVÁN - Vista personalizada" guid="{DD3548A9-35D0-41AB-8304-691BB7FCE730}" mergeInterval="0" personalView="1" maximized="1" xWindow="1" yWindow="1" windowWidth="1436" windowHeight="680" tabRatio="863" activeSheetId="5"/>
  </customWorkbookViews>
</workbook>
</file>

<file path=xl/calcChain.xml><?xml version="1.0" encoding="utf-8"?>
<calcChain xmlns="http://schemas.openxmlformats.org/spreadsheetml/2006/main">
  <c r="Q53" i="21" l="1"/>
  <c r="P53" i="21"/>
  <c r="R53" i="21" s="1"/>
  <c r="F15" i="6"/>
  <c r="F14" i="6"/>
  <c r="F13" i="6"/>
  <c r="E20" i="6"/>
  <c r="E19" i="6"/>
  <c r="E18" i="6"/>
  <c r="E17" i="6"/>
  <c r="E16" i="6"/>
  <c r="E15" i="6"/>
  <c r="E14" i="6"/>
  <c r="E13" i="6"/>
  <c r="D20" i="6"/>
  <c r="D19" i="6"/>
  <c r="D18" i="6"/>
  <c r="D17" i="6"/>
  <c r="D16" i="6"/>
  <c r="D15" i="6"/>
  <c r="D14" i="6"/>
  <c r="D13" i="6"/>
  <c r="B4" i="5"/>
  <c r="B2" i="5"/>
  <c r="B2" i="8"/>
  <c r="B2" i="6"/>
  <c r="B2" i="4"/>
  <c r="B4" i="3"/>
  <c r="B1" i="3"/>
  <c r="B2" i="3"/>
  <c r="S26" i="21"/>
  <c r="D12" i="8" s="1"/>
  <c r="S58" i="21"/>
  <c r="D14" i="8" s="1"/>
  <c r="C14" i="8"/>
  <c r="C19" i="8" l="1"/>
  <c r="C18" i="8"/>
  <c r="C17" i="8"/>
  <c r="C16" i="8"/>
  <c r="C15" i="8"/>
  <c r="C13" i="8"/>
  <c r="C12" i="8"/>
  <c r="B19" i="8"/>
  <c r="B18" i="8"/>
  <c r="B17" i="8"/>
  <c r="B16" i="8"/>
  <c r="B15" i="8"/>
  <c r="B14" i="8"/>
  <c r="B13" i="8"/>
  <c r="B12" i="8"/>
  <c r="S138" i="21"/>
  <c r="D19" i="8" s="1"/>
  <c r="S122" i="21"/>
  <c r="D18" i="8" s="1"/>
  <c r="S106" i="21"/>
  <c r="D17" i="8" s="1"/>
  <c r="S90" i="21"/>
  <c r="D16" i="8" s="1"/>
  <c r="F19" i="6"/>
  <c r="F20" i="6"/>
  <c r="F18" i="6"/>
  <c r="F17" i="6"/>
  <c r="F16" i="6"/>
  <c r="C19" i="6" l="1"/>
  <c r="C18" i="6"/>
  <c r="C17" i="6"/>
  <c r="E19" i="4"/>
  <c r="E18" i="4"/>
  <c r="E17" i="4"/>
  <c r="E16" i="4"/>
  <c r="E15" i="4"/>
  <c r="E14" i="4"/>
  <c r="E13" i="4"/>
  <c r="E12" i="4"/>
  <c r="C19" i="4"/>
  <c r="C18" i="4"/>
  <c r="C17" i="4"/>
  <c r="C16" i="4"/>
  <c r="E35" i="19"/>
  <c r="C20" i="6"/>
  <c r="C16" i="6"/>
  <c r="C15" i="6"/>
  <c r="C14" i="6"/>
  <c r="C13" i="4"/>
  <c r="C14" i="4"/>
  <c r="C15" i="4"/>
  <c r="E18" i="20"/>
  <c r="E34" i="19"/>
  <c r="F15" i="20"/>
  <c r="E15" i="20"/>
  <c r="B1" i="8"/>
  <c r="B1" i="6"/>
  <c r="B6" i="20"/>
  <c r="B5" i="20"/>
  <c r="J10" i="20"/>
  <c r="E3" i="19"/>
  <c r="E4" i="19"/>
  <c r="E5" i="19"/>
  <c r="E6" i="19"/>
  <c r="E7" i="19"/>
  <c r="E8" i="19"/>
  <c r="E9" i="19"/>
  <c r="E10" i="19"/>
  <c r="E11" i="19"/>
  <c r="E12" i="19"/>
  <c r="E13" i="19"/>
  <c r="E14" i="19"/>
  <c r="G14" i="19"/>
  <c r="H14" i="19" s="1"/>
  <c r="E15" i="19"/>
  <c r="E16" i="19"/>
  <c r="E17" i="19"/>
  <c r="E18" i="19"/>
  <c r="E19" i="19"/>
  <c r="E20" i="19"/>
  <c r="E21" i="19"/>
  <c r="E22" i="19"/>
  <c r="E23" i="19"/>
  <c r="E24" i="19"/>
  <c r="E25" i="19"/>
  <c r="E26" i="19"/>
  <c r="E27" i="19"/>
  <c r="E28" i="19"/>
  <c r="E29" i="19"/>
  <c r="E30" i="19"/>
  <c r="E31" i="19"/>
  <c r="E32" i="19"/>
  <c r="E33" i="19"/>
  <c r="A2" i="18"/>
  <c r="B2" i="18"/>
  <c r="H2" i="18" s="1"/>
  <c r="C2" i="18"/>
  <c r="D2" i="18"/>
  <c r="A3" i="18"/>
  <c r="B3" i="18"/>
  <c r="F3" i="18" s="1"/>
  <c r="C3" i="18"/>
  <c r="D3" i="18"/>
  <c r="A4" i="18"/>
  <c r="B4" i="18"/>
  <c r="F4" i="18" s="1"/>
  <c r="C4" i="18"/>
  <c r="D4" i="18"/>
  <c r="A5" i="18"/>
  <c r="B5" i="18"/>
  <c r="G5" i="18" s="1"/>
  <c r="C5" i="18"/>
  <c r="D5" i="18"/>
  <c r="A6" i="18"/>
  <c r="B6" i="18"/>
  <c r="H6" i="18" s="1"/>
  <c r="C6" i="18"/>
  <c r="D6" i="18"/>
  <c r="A7" i="18"/>
  <c r="B7" i="18"/>
  <c r="G7" i="18" s="1"/>
  <c r="C7" i="18"/>
  <c r="D7" i="18"/>
  <c r="A8" i="18"/>
  <c r="B8" i="18"/>
  <c r="F8" i="18" s="1"/>
  <c r="C8" i="18"/>
  <c r="D8" i="18"/>
  <c r="A9" i="18"/>
  <c r="B9" i="18"/>
  <c r="G9" i="18" s="1"/>
  <c r="C9" i="18"/>
  <c r="D9" i="18"/>
  <c r="A10" i="18"/>
  <c r="B10" i="18"/>
  <c r="G10" i="18" s="1"/>
  <c r="C10" i="18"/>
  <c r="D10" i="18"/>
  <c r="A11" i="18"/>
  <c r="B11" i="18"/>
  <c r="G11" i="18" s="1"/>
  <c r="C11" i="18"/>
  <c r="D11" i="18"/>
  <c r="A12" i="18"/>
  <c r="B12" i="18"/>
  <c r="H12" i="18" s="1"/>
  <c r="C12" i="18"/>
  <c r="D12" i="18"/>
  <c r="A13" i="18"/>
  <c r="B13" i="18"/>
  <c r="F13" i="18" s="1"/>
  <c r="C13" i="18"/>
  <c r="D13" i="18"/>
  <c r="A14" i="18"/>
  <c r="B14" i="18"/>
  <c r="G14" i="18" s="1"/>
  <c r="C14" i="18"/>
  <c r="D14" i="18"/>
  <c r="A15" i="18"/>
  <c r="B15" i="18"/>
  <c r="G15" i="18" s="1"/>
  <c r="C15" i="18"/>
  <c r="D15" i="18"/>
  <c r="A16" i="18"/>
  <c r="B16" i="18"/>
  <c r="G16" i="18" s="1"/>
  <c r="C16" i="18"/>
  <c r="D16" i="18"/>
  <c r="A17" i="18"/>
  <c r="B17" i="18"/>
  <c r="H17" i="18" s="1"/>
  <c r="C17" i="18"/>
  <c r="D17" i="18"/>
  <c r="A18" i="18"/>
  <c r="B18" i="18"/>
  <c r="F18" i="18" s="1"/>
  <c r="C18" i="18"/>
  <c r="D18" i="18"/>
  <c r="A19" i="18"/>
  <c r="B19" i="18"/>
  <c r="H19" i="18" s="1"/>
  <c r="C19" i="18"/>
  <c r="D19" i="18"/>
  <c r="C13" i="6"/>
  <c r="B1" i="4"/>
  <c r="C12" i="4"/>
  <c r="B4" i="8"/>
  <c r="H5" i="18"/>
  <c r="H10" i="18"/>
  <c r="G18" i="18"/>
  <c r="F7" i="18"/>
  <c r="H18" i="18" l="1"/>
  <c r="F16" i="18"/>
  <c r="H7" i="18"/>
  <c r="G6" i="18"/>
  <c r="H4" i="18"/>
  <c r="H3" i="18"/>
  <c r="G4" i="18"/>
  <c r="F2" i="18"/>
  <c r="F6" i="18"/>
  <c r="G18" i="20"/>
  <c r="H13" i="18"/>
  <c r="G17" i="18"/>
  <c r="F12" i="18"/>
  <c r="H15" i="20"/>
  <c r="B4" i="4"/>
  <c r="B4" i="6"/>
  <c r="G12" i="18"/>
  <c r="F15" i="18"/>
  <c r="H16" i="18"/>
  <c r="F17" i="18"/>
  <c r="F14" i="18"/>
  <c r="H8" i="18"/>
  <c r="G8" i="18"/>
  <c r="G2" i="18"/>
  <c r="G13" i="18"/>
  <c r="G3" i="18"/>
  <c r="H14" i="18"/>
  <c r="F5" i="18"/>
  <c r="F19" i="18"/>
  <c r="G19" i="18"/>
  <c r="H9" i="18"/>
  <c r="H15" i="18"/>
  <c r="H11" i="18"/>
  <c r="F10" i="18"/>
  <c r="F11" i="18"/>
  <c r="F9" i="18"/>
  <c r="C18" i="20"/>
  <c r="G15" i="20"/>
  <c r="C15" i="20"/>
  <c r="H18" i="20" l="1"/>
  <c r="I18" i="20" s="1"/>
  <c r="I15" i="20"/>
</calcChain>
</file>

<file path=xl/sharedStrings.xml><?xml version="1.0" encoding="utf-8"?>
<sst xmlns="http://schemas.openxmlformats.org/spreadsheetml/2006/main" count="1648" uniqueCount="549">
  <si>
    <t>No.</t>
  </si>
  <si>
    <t>INTERESADO SELECCIONADO</t>
  </si>
  <si>
    <t>CUMPLE</t>
  </si>
  <si>
    <t>PROFESIONAL</t>
  </si>
  <si>
    <t>PRESUPUESTO
OFICIAL</t>
  </si>
  <si>
    <t>LISTADO DE PROPONENTES</t>
  </si>
  <si>
    <t>PROPONENTE</t>
  </si>
  <si>
    <t>NOMBRE O RAZON SOCIAL</t>
  </si>
  <si>
    <t>CUADRO No. 2</t>
  </si>
  <si>
    <t>Entidad</t>
  </si>
  <si>
    <t>Integrante que aporta experiencia</t>
  </si>
  <si>
    <t>Contratante</t>
  </si>
  <si>
    <t>Objeto</t>
  </si>
  <si>
    <t>PERIODO</t>
  </si>
  <si>
    <t>SMLM</t>
  </si>
  <si>
    <t>CUADRO No. 3</t>
  </si>
  <si>
    <t>CUADRO No. 4</t>
  </si>
  <si>
    <t>OBSERVACIONES A LOS CONTRATOS</t>
  </si>
  <si>
    <t>FECHA CIERRE</t>
  </si>
  <si>
    <t>PUNTAJE</t>
  </si>
  <si>
    <t>CUADRO No. 5</t>
  </si>
  <si>
    <t>OBSERVACIONES</t>
  </si>
  <si>
    <t>NO</t>
  </si>
  <si>
    <t>SI</t>
  </si>
  <si>
    <t>CUADRO No. 6</t>
  </si>
  <si>
    <t>NOTAS:</t>
  </si>
  <si>
    <t>CUADRO No. 7</t>
  </si>
  <si>
    <t>EXPERIENCIA GENERAL</t>
  </si>
  <si>
    <t>CARGO</t>
  </si>
  <si>
    <t>TOTAL</t>
  </si>
  <si>
    <t>MODULO</t>
  </si>
  <si>
    <t>No PRECALIFICACION</t>
  </si>
  <si>
    <t>No CALIFICACION</t>
  </si>
  <si>
    <t xml:space="preserve">NOMBRE </t>
  </si>
  <si>
    <t>CEDULA</t>
  </si>
  <si>
    <t>PROPONENTE:</t>
  </si>
  <si>
    <t>FORMAS DE EJECUCION</t>
  </si>
  <si>
    <t>I,C,UT</t>
  </si>
  <si>
    <t>NÚMERO INTEGRANTES</t>
  </si>
  <si>
    <t>CUADRO No. 1</t>
  </si>
  <si>
    <t>FECHA ACTUAL</t>
  </si>
  <si>
    <t>SALARIO ACTUAL</t>
  </si>
  <si>
    <t>Fecha cierre</t>
  </si>
  <si>
    <t>Entidad Contratante</t>
  </si>
  <si>
    <t>Fecha de Iniciación
(DD-MM-AA)</t>
  </si>
  <si>
    <t>Fecha de Terminación
(DD-MM-AA)</t>
  </si>
  <si>
    <t>Valor total del Contrato (Bas+Ajs+IVA)
($)</t>
  </si>
  <si>
    <t>NO CUMPLE</t>
  </si>
  <si>
    <t>Porcentaje de Participación</t>
  </si>
  <si>
    <t>Porcentaje de Participación
(%)</t>
  </si>
  <si>
    <t>VERIFICACIÓN DE CAPACIDAD DE CONTRATACIÓN DISPONIBLE</t>
  </si>
  <si>
    <t>PROPUESTA No.</t>
  </si>
  <si>
    <t>Porcentaje de participación para este proceso(%)</t>
  </si>
  <si>
    <t>Capacidad de Contratacion como Consultor (K)    (TOMADO DEL RUP)</t>
  </si>
  <si>
    <t>Capacidad de Contratacion Comprometida Como Consultor (Kc)</t>
  </si>
  <si>
    <t xml:space="preserve">Capacidad Residual de Contratacion como Consultor (Kr) </t>
  </si>
  <si>
    <t>Capacidad Residual de Contratacion Solicitada</t>
  </si>
  <si>
    <t>HÁBIL?</t>
  </si>
  <si>
    <t>NUMERO</t>
  </si>
  <si>
    <t>(SMMLV)</t>
  </si>
  <si>
    <t>VICEPRESIDENCIA DE ESTRUCTURACIÓN</t>
  </si>
  <si>
    <t>AGENCIA NACIONAL DE INFRAESTRUCTURA</t>
  </si>
  <si>
    <t>CONDICIÓN INTEGRANTE LIDER</t>
  </si>
  <si>
    <t>PUNTAJE OBTENIDO</t>
  </si>
  <si>
    <t>MIEMBROS NO LIDER</t>
  </si>
  <si>
    <r>
      <rPr>
        <sz val="12"/>
        <rFont val="Symbol"/>
        <family val="1"/>
        <charset val="2"/>
      </rPr>
      <t>S</t>
    </r>
    <r>
      <rPr>
        <b/>
        <sz val="12"/>
        <rFont val="Arial Narrow"/>
        <family val="2"/>
      </rPr>
      <t xml:space="preserve"> VFA (LIDER) =</t>
    </r>
  </si>
  <si>
    <r>
      <rPr>
        <sz val="12"/>
        <rFont val="Symbol"/>
        <family val="1"/>
        <charset val="2"/>
      </rPr>
      <t>S</t>
    </r>
    <r>
      <rPr>
        <b/>
        <sz val="12"/>
        <rFont val="Arial Narrow"/>
        <family val="2"/>
      </rPr>
      <t xml:space="preserve"> VFA (NO LIDER) =</t>
    </r>
  </si>
  <si>
    <t>INTEGRANTE LIDER</t>
  </si>
  <si>
    <t>INSTITUTO NACIONAL DE CONCESIONES</t>
  </si>
  <si>
    <t>C</t>
  </si>
  <si>
    <t>I</t>
  </si>
  <si>
    <t>04-0243-0-99</t>
  </si>
  <si>
    <t>IDU</t>
  </si>
  <si>
    <t>UT</t>
  </si>
  <si>
    <t>PLANES S.A.</t>
  </si>
  <si>
    <t>CONSORCIO INTEGRAL - AIM RAFAEL NUÑEZ</t>
  </si>
  <si>
    <t>INTEGRAL S.A.</t>
  </si>
  <si>
    <t>ARREDONDO MADRID INGENIEROS CIVILES (A.I.M.) LTDA.</t>
  </si>
  <si>
    <t>CONSORCIO POSEIDON</t>
  </si>
  <si>
    <t>C&amp;M CONSULTORES S.A.</t>
  </si>
  <si>
    <t>JOYCO S.A.S.</t>
  </si>
  <si>
    <t>CONSULTECNICOS S.A.</t>
  </si>
  <si>
    <t>CONSORCIO INTERCARTAGENA</t>
  </si>
  <si>
    <t>JAHV MCGREGOR S.A. AUDITORES Y CONSULTORES</t>
  </si>
  <si>
    <t>PROYECTOS E INTERVENTORIAS LTDA.</t>
  </si>
  <si>
    <t>CONSTRUCTORA A&amp;C SOCIEDAD ANONIMA</t>
  </si>
  <si>
    <t>B Y C S.A.</t>
  </si>
  <si>
    <t>MARTHA CECILIA ORDOÑEZ OCAMPO</t>
  </si>
  <si>
    <t>CONSORCIO AEROPUERTO - IC</t>
  </si>
  <si>
    <t>ICEACSA CONSULTORES SUCURSAL COLOMBIA</t>
  </si>
  <si>
    <t>CONSULTORES REGIONALES ASOCIADOS CRA S.A.S.</t>
  </si>
  <si>
    <t>DIEGO FONSECA CHAVEZ</t>
  </si>
  <si>
    <t>CONSORCIO INTERVENTORIA AEROPUERTO</t>
  </si>
  <si>
    <t>INGENIERIA CONSULTORIA Y PLANEACION S.A. INCOPLAN S.A.</t>
  </si>
  <si>
    <t>ARDANUY SUCURSAL COLOMBIA</t>
  </si>
  <si>
    <t>PAULO EMILIO BRAVO CONSULTORES S.A.</t>
  </si>
  <si>
    <t>CONSORCIO AEROPUERTO CARTAGENA</t>
  </si>
  <si>
    <t>TÉCNICA Y PROYECTOS S.A. - TYPSA</t>
  </si>
  <si>
    <t>SERVINC LTDA.</t>
  </si>
  <si>
    <t>BRAIN INGENIERÍA S.A.S.</t>
  </si>
  <si>
    <t>UNIÓN TEMPORAL CONCESION AEROPUERTO CARTAGENA</t>
  </si>
  <si>
    <t>AFA CONSULTORES Y CONSTRUCTORES S.A.</t>
  </si>
  <si>
    <t>SONDEOS ESTRUCTURAS Y GEOTECNIA SUCURSAL COLOMBIA S.A.</t>
  </si>
  <si>
    <t>INCGROUP S.A.S.</t>
  </si>
  <si>
    <t>CONSORCIO EUROESTUDIOS - SMA</t>
  </si>
  <si>
    <t>SALGADO MELENDEZ Y ASOCIADOS INGENIEROS CONSULTORES S.A.</t>
  </si>
  <si>
    <t>EUROESTUDIOS S.A.S.</t>
  </si>
  <si>
    <t>9000070-OK DE 2009</t>
  </si>
  <si>
    <t>Incoplan S.A.</t>
  </si>
  <si>
    <t>MINISTERIO DE FOMENTO DE ESPAÑA</t>
  </si>
  <si>
    <t>Consultoría y asistencia técnica para el control de las obras de duplicación de vía y adaptación a 220km/h</t>
  </si>
  <si>
    <t>Ardanuy Sucursal Colombia.</t>
  </si>
  <si>
    <t>EXPERIENCIA GENERAL CUANTIFICABLE</t>
  </si>
  <si>
    <t>EL PROPONENTE ENTREGA CERTIFICACIÓN EN FOLIOS 169 A 171 DEL SOBRE No. 1 REQUISITOS HABILITANTES. VALOR DEL CONTRATO 2.365.518,39 € LA TASA DE EUR A USD PARA EL 01-08-2003 ES DE 1.1169 - TOMADO DEL BANCO CENTRAL EUROPEO. LA TASA DE USD A COP PARA EL 01-08-2003 ES DE 2,879.60</t>
  </si>
  <si>
    <t>S/N</t>
  </si>
  <si>
    <t>SGC 012 2008</t>
  </si>
  <si>
    <t>Paulo Emilio Bravo Consultores S.A.</t>
  </si>
  <si>
    <t>EL PROPONENTE ENTREGA CERTIFICACIÓN EN FOLIOS 173 A 174 DEL SOBRE No. 1 REQUISITOS HABILITANTES.</t>
  </si>
  <si>
    <t>AERONAUTICA CIVIL</t>
  </si>
  <si>
    <t>EL PROPONENTE ENTREGA CERTIFICACIÓN EN FOLIOS 216 A 217 DEL SOBRE No. 1 REQUISITOS HABILITANTES.</t>
  </si>
  <si>
    <t>SEA-15-2012</t>
  </si>
  <si>
    <t>EL PROPONENTE ENTREGA CERTIFICACIÓN EN FOLIOS 210 A 211 DEL SOBRE No. 1 REQUISITOS HABILITANTES.</t>
  </si>
  <si>
    <t>CONVENIO INTERADMINISTRATIVO UMNG - AERONAUTICA CIVIL</t>
  </si>
  <si>
    <t>062 DE 2007</t>
  </si>
  <si>
    <t>Colombia</t>
  </si>
  <si>
    <t>España</t>
  </si>
  <si>
    <t>Agencia de Obras Públicas de Andalucía - Consejería de Obras Públicas y Vivienda</t>
  </si>
  <si>
    <t>Contrato de asistencia técnica y dirección de obras de la Autovía A-381 Jerez - Los Barrios. Tramo VI: Del PK 28+200 al 39+300 del Estudio Informativo N2</t>
  </si>
  <si>
    <t>TYPSA</t>
  </si>
  <si>
    <t>Control y vigilancia de las obras Autovía A-22 Lleida - Huesca, tramo: Variante de Monzón (Huesca)</t>
  </si>
  <si>
    <t>Ministerio de Fomento</t>
  </si>
  <si>
    <t>Consejería de Obras Públicas, Urbanismo y Transporte del Gobierno Regional de Madrid</t>
  </si>
  <si>
    <t>Supervisión de la construcción de la Nueva Carretera M-45 Tramo 1: N-II al eje O'Donnel y Tramo 2: Eje O'Donnel a La N-IV</t>
  </si>
  <si>
    <t>ICCU-021-2010</t>
  </si>
  <si>
    <t>Instituto de Infraestructura y Concesiones de Cundinamarca - ICCU</t>
  </si>
  <si>
    <t>SOP-V-002-2007</t>
  </si>
  <si>
    <t>El interventor se obliga a ejecutar para el departamento, las actividades necesarias para ejercer el control al Contrato de Concesión 01 de 1996, sus contratos adicionales y obras complementarias, para ejecución del anterior proyecto.</t>
  </si>
  <si>
    <t>El valor de esta experiencia es de EUR 2.047.805,43 para el 10-02-00 a una tasa EURUSD  de 0,9868 y una tasa USDCOP de 1.946,51. http://www.ecb.europa.eu/stats/exchange/eurofxref/html/index.en.html</t>
  </si>
  <si>
    <t>El valor de esta experiencia es de EUR 1.573.674,74 para el 06-06-05 a una tasa EURUSD  de 1,2272  y una tasa USDCOP de 2.330,93. http://www.ecb.europa.eu/stats/exchange/eurofxref/html/index.en.html</t>
  </si>
  <si>
    <t>El valor de esta experiencia es de EUR 1.720.437,64 para el 01-05-99 a una tasa EURUSD  de 1,0597  y una tasa USDCOP de 1.611,48. http://www.ecb.europa.eu/stats/exchange/eurofxref/html/index.en.html</t>
  </si>
  <si>
    <t>Contrato</t>
  </si>
  <si>
    <t>Cumple Objeto de Experiencia Específica (SI/NO)</t>
  </si>
  <si>
    <t>Porcentaje de participación para la Evaluación 
(%)</t>
  </si>
  <si>
    <t>Cumple Valor de Experiencia Específica (SI/NO)</t>
  </si>
  <si>
    <t>EXPERIENCIA ESPECIFICA TIPO 2: SUPERVISIÓN O INTERVENTORÍA DE PROYECTOS DE INFRAESTRUCTURA AEROPORTUARIA BAJO LA MODALIDAD DE CONCESIONES O DE OBRA PÚBLICA</t>
  </si>
  <si>
    <t>Instituto Nacional de Concesiones -INCO</t>
  </si>
  <si>
    <t>674 de 2001</t>
  </si>
  <si>
    <t xml:space="preserve">Paulo Emilio Bravo </t>
  </si>
  <si>
    <t>SGC 012 de 2008</t>
  </si>
  <si>
    <t>Interventoría técnica, financiera, operativa, predial, socio-ambiental y legal del proyecto de concesión vial No. 503 de 1994 Cartagena-Barranquilla.</t>
  </si>
  <si>
    <t>Agencia Nacional de Infraestructura - ANI</t>
  </si>
  <si>
    <t>SEA -MC-020  de 2012</t>
  </si>
  <si>
    <t>Aeronáutica Civil</t>
  </si>
  <si>
    <t>9000070-OK</t>
  </si>
  <si>
    <t>Interventoría operativa, ambiental y de mantenimiento para la concesión de la administración, operación, explotación comercial, mantenimiento, modernización y expansión del aeropuerto El Dorado de la ciudad de Bogotá</t>
  </si>
  <si>
    <t>TYPSA Sucursal Colombia</t>
  </si>
  <si>
    <t>Ministerio de Fomento de España</t>
  </si>
  <si>
    <t>Control y Vigilancia de las obras, inspección de trabajos relativos a expropiaciones y obras de la Autopista de Peaje de la Costa del Sol. Tramo Estepona - Guadiaro</t>
  </si>
  <si>
    <t>Instituto de Infraestructura y Concesiones - ICCU</t>
  </si>
  <si>
    <t>AENA - Aeropuertos Españoles y Navegación Aérea</t>
  </si>
  <si>
    <t>Consultoría y Asistencia técnica para la redacción del proyecto Constructivo y para el Control y Vigilancia y apoyo a la Dirección de Obra de la nueva área terminal en el Aeropuerto de Barcelona (Etapa I y II)</t>
  </si>
  <si>
    <t>33.34%</t>
  </si>
  <si>
    <t>Se debe tomar la tasa de la fecha de inicio del contrato. El valor de esta experiencia es de EUR 1.720.437,64 para el 01-05-99 a una tasa EURUSD  de 1,0597  y una tasa USDCOP de 1.611,48. http://www.ecb.europa.eu/stats/exchange/eurofxref/html/index.en.html</t>
  </si>
  <si>
    <t>Se debe tomar la tasa de la fecha de inicio del contrato. El valor de esta experiencia es de EUR 21.175.697,81 para el 01-04-02 a una tasa EURUSD  de 0,8725  y una tasa USDCOP de 2.261,23. http://www.ecb.europa.eu/stats/exchange/eurofxref/html/index.en.html</t>
  </si>
  <si>
    <t>Para convertir a COP se debe tomar la tasa de la fecha de inicio del contrato 07-11-00. Valor del contrato es 1.308.243,49 EUR. Tasa EURUSD 0,8587. Tasa USDCOP 2.139,21. http://www.ecb.europa.eu/stats/exchange/eurofxref/html/index.en.html</t>
  </si>
  <si>
    <t xml:space="preserve">Objeto y/o alcance del contrato </t>
  </si>
  <si>
    <t xml:space="preserve">Integrante que lo acredita </t>
  </si>
  <si>
    <t>Observaciones</t>
  </si>
  <si>
    <t xml:space="preserve">HABIL </t>
  </si>
  <si>
    <t>2521 de 08 de septiembre de 2005</t>
  </si>
  <si>
    <t>Consultoría y asistencia técnica para el control y vigilancia de las obras "Línea Sevilla - Cádiz. Tramo: Aeropuerto de Jerez y la Frontera Cádiz. Duplicación de vía Subtramo: El portal"</t>
  </si>
  <si>
    <t>Ardanuy Ingeniería</t>
  </si>
  <si>
    <t>Paulo Emilio Bravo</t>
  </si>
  <si>
    <t>Interventoría con Control de calidad para la construcción de la avenida circunvalación entre el parque del acueducto y la carrera 39 y demás obras complementarias sector I Carrera 39 (K0+000 - K2+070)</t>
  </si>
  <si>
    <t>SIVV-VA-01-99</t>
  </si>
  <si>
    <t>Planes S.A.</t>
  </si>
  <si>
    <t>Brain Ingeniería S.A.S.</t>
  </si>
  <si>
    <t>SOP-V 002- 2007</t>
  </si>
  <si>
    <t>ICEACSA</t>
  </si>
  <si>
    <t>Interventoría técnica, financiera y operativa en las etapas de construcción y operación del contrato d concesión 001161 de 2001  Zipaquirá - Palenque (Bucaramanga) y adicionales 1,2,3 y 4</t>
  </si>
  <si>
    <t>SGC-C-ZP-064 de 2004</t>
  </si>
  <si>
    <t>Consultores Regionales Asociados</t>
  </si>
  <si>
    <t>Interventoría a la concesión para la administración, operación, explotación comercial, mantenimiento y modernización y expansión del aeropuerto internacional el Dorado en la ciudad de Bogotá.</t>
  </si>
  <si>
    <t>62 de 2007</t>
  </si>
  <si>
    <t>NO HABIL</t>
  </si>
  <si>
    <t>Diego Fonseca Chaves</t>
  </si>
  <si>
    <t>Interventoría técnica, administrativa, financiera, ambiental, operativa, jurídica al plan de inversiones de los contratos de concesión portuarios no 006 de 1993, 009 de 1994 y 003 de 2008</t>
  </si>
  <si>
    <t>Interventoría técnica, administrativa, financiera y ambiental de los diseños, obras y operación de la operación del contrato de concesión del aeropuerto el dorado de Bogotá, contrato de administración del contrato de interventoría 8000169 para Aerocivil. Revisión de estudios y diseños.</t>
  </si>
  <si>
    <t>No se tendrán en cuenta subcontratos o convenios (UMNG)</t>
  </si>
  <si>
    <t>067 de 2009</t>
  </si>
  <si>
    <t>El proponente no ha diligenciado la primera parte del formato 6.</t>
  </si>
  <si>
    <t>Ministerio de Fomento A Coruña</t>
  </si>
  <si>
    <t>Sociedad Autoestrada Alto de Santo Domingo - Ourense (ACEOUSA)</t>
  </si>
  <si>
    <t>Asistencia técnica para control y vigilancia de obras y Coordinación de seguridad y salud de las obras de la Autopista AP-53, Santiago de Compostela - Ourense, tramo Alto de Santo Domingo - A-52, subtramo CA - A-52</t>
  </si>
  <si>
    <t>SGC-C-ZP-064</t>
  </si>
  <si>
    <t>Interventoría técnica, financiera y operativa en la Etapa de Construcción y Operación del Contrato de Concesión No. 1161 de 2001 - Zipaquirá - Palenque (Bucaramanga)</t>
  </si>
  <si>
    <t>Instituto Nacional de Concesiones - INCO</t>
  </si>
  <si>
    <t>Certificado en Folio 186 sobre 1. 1.488.866,86 EUR. Tasa al 20 de junio de 2006. EURUSD 1.2546. USDCOP 2.559,04. COP 4.780.113.633,08 http://www.ecb.europa.eu/stats/exchange/eurofxref/html/index.en.html</t>
  </si>
  <si>
    <t xml:space="preserve">Certificado Folio 182 sobre 1.779.160,50 EUR. Fecha 13 de julio de 1999. EURUSD 1,0183. USDCOP 1,887,17. COP 1.497.316.793,06. http://www.ecb.europa.eu/stats/exchange/eurofxref/html/index.en.html. </t>
  </si>
  <si>
    <t>Certificado folio 190 sobre 1</t>
  </si>
  <si>
    <t>Universidad Militar Nueva Granada</t>
  </si>
  <si>
    <t>Interventoría la concesión para la administración, operación, explotación comercial, mantenimiento y modernización y expansión del aeropuerto internacional El Dorado en la ciudad de Bogotá.</t>
  </si>
  <si>
    <t xml:space="preserve">EL PROPONENTE ENTREGA CERTIFICACIÓN EN FOLIOS 269 A 270 DEL SOBRE No. 1 REQUISITOS HABILITANTES. NO ES VALIDA UNA CERTIFICACIÓN DE EXPERIENCIA CON UN CONVENIO INTERADMINISTRATIVO. </t>
  </si>
  <si>
    <t>ANo. 4</t>
  </si>
  <si>
    <t>B</t>
  </si>
  <si>
    <t>BNo. 4</t>
  </si>
  <si>
    <t>G</t>
  </si>
  <si>
    <t>ANo. 5</t>
  </si>
  <si>
    <t xml:space="preserve">AIntegrante que lo acredita </t>
  </si>
  <si>
    <t>BNo. 5</t>
  </si>
  <si>
    <t>ANo. 6</t>
  </si>
  <si>
    <t>GIncolplan S.A.</t>
  </si>
  <si>
    <t>No. 7</t>
  </si>
  <si>
    <t>UNION TEMPORAL CONCESIÓN AEROPUERTO CARTAGENA</t>
  </si>
  <si>
    <t>ANo. 7</t>
  </si>
  <si>
    <t>INTERVENTORIA AL CONTRATO DE CONCESIÓN No. 044 DE 1993 PARA LA REHABILITACIÓN, CONSTRUCCIÓN, MEJORAMIENTO, CONSERVACIÓN, MANTENIMIENTO Y OPERACIÓN DE LA VÍA BARRANQUILLA -CIENAGA, ENTRE LAS ABSCISAS K0+000 AL K62+000. DEPARTAMENTO DEL MAGDALENA</t>
  </si>
  <si>
    <t>051 DE 1993</t>
  </si>
  <si>
    <t xml:space="preserve">AFA CONSULTORES Y CONSTRUCTORES S.A. </t>
  </si>
  <si>
    <t xml:space="preserve">35,13 AÑOS </t>
  </si>
  <si>
    <t>BNo. 7</t>
  </si>
  <si>
    <t>CONSULTORIA Y ASISTENCIA PARA LA REALIZACIÓN DEL CONTROL Y VIGILANCIA DE LAS OBRAS: AUTOVIA A-66 RUTA DE LA PLATA CARRETERA N-630 DE GIJON AL PUERTO DE SEVILLA TRAMO MORALES DEL VINO - CORRALES PROVINCIA DE ZAMORA</t>
  </si>
  <si>
    <t xml:space="preserve">SONDEOS ESTRUCTURAS Y GEOTECNIA S.A. </t>
  </si>
  <si>
    <t>29,41 AÑOS</t>
  </si>
  <si>
    <t>CNo. 7</t>
  </si>
  <si>
    <t xml:space="preserve">INSPECCION DEL CONTRATO DE CONCESIÓN DE OBRAS PUBLICAS PARA LA CONSERVACIÓN Y EXPLOTACIÓN DE AUTOVIAS DE PRIMERA GENERACIÓN DE LA AUTOVIA A-4 DEL SUR, DEL P.K. 9.100 AL 67.500 TRAMO MADRID - OCAÑA. RED DE CARRETERAS DEL ESTADO. PROVINCIA DE MADRID </t>
  </si>
  <si>
    <t>CLAVE 588/06</t>
  </si>
  <si>
    <t>INCGGROUP S.A.S</t>
  </si>
  <si>
    <t>48,69 AÑOS</t>
  </si>
  <si>
    <t xml:space="preserve">No. 8 </t>
  </si>
  <si>
    <t xml:space="preserve">ANo. 8 </t>
  </si>
  <si>
    <t>INTERVENTORIA PARA EL MEJORAMIENTO Y MANTENIMIENTO INTEGRAL DE LA RUTA SINCELEJO - TOLUVIEJO - CARTAGENA DEL CORREDOR VIAL DEL CARIBE (INCLUIDO EL MANTENIMIENTO RUTINARIO, LA SEÑALIZACIÓN, EL MONITOREO Y VIGILANCIA Y LOS CONTEOS DE TRANSITO) RUTA 25 SC 01 Y RUTA 90 TRAMO 9004 Y 9005</t>
  </si>
  <si>
    <t>1944 DE 2004</t>
  </si>
  <si>
    <t>SALGADO, MELENDEZ Y ASOCIADOS INGENIEROS CONSULTORES S.A.</t>
  </si>
  <si>
    <t xml:space="preserve">BNo. 8 </t>
  </si>
  <si>
    <t xml:space="preserve">INTERVENTORIA PARA LA CONSTRUCCIÓN DEL PUENTE EL TIGRE DE LA CARRETERA ARMENIA - IBAGUE RUTA 4003 </t>
  </si>
  <si>
    <t xml:space="preserve">CNo. 8 </t>
  </si>
  <si>
    <t xml:space="preserve">INTERVENTORIA DEL PROYECTO DE CONCESIÓN MALLA VIAL DEL VALLE DEL CAUCAY CAUCA </t>
  </si>
  <si>
    <t>CON-20-02-2004</t>
  </si>
  <si>
    <t>EUROESTUDIOS</t>
  </si>
  <si>
    <t xml:space="preserve">Folio 19 sobre No.1 RUP Euroestudios </t>
  </si>
  <si>
    <t>DEPARTAMENTO DE MAGDALENA</t>
  </si>
  <si>
    <t xml:space="preserve">051 DE 1993  </t>
  </si>
  <si>
    <t xml:space="preserve">COLOMBIA </t>
  </si>
  <si>
    <t xml:space="preserve">DISTRITO TURISTICO Y CULTURAL DE CARTAGENA DE INDIAS </t>
  </si>
  <si>
    <t>VAL-03-2006</t>
  </si>
  <si>
    <t xml:space="preserve">INTERVENTORIA AL CONTRATO DE CONCESIÓN PARA LA CONSTRUCCION Y MEJORAMIENTO DE LA VIA TRANSVERSAL DE BARU </t>
  </si>
  <si>
    <t xml:space="preserve">GOBERNACION DEL DEPARTAMENTO DE MAGDALENA </t>
  </si>
  <si>
    <t>001 DE 2007</t>
  </si>
  <si>
    <t xml:space="preserve">MINISTERIO DE FOMENTO, DIRECCIÓN GENERAL DE CARRETERAS DEL ESTADO EN CASTILLA Y LEON </t>
  </si>
  <si>
    <t>ESPAÑA</t>
  </si>
  <si>
    <t>SONDEOS ESTRUCTURAS Y GEOTECNIA S.A.</t>
  </si>
  <si>
    <t>DNo. 7</t>
  </si>
  <si>
    <t>INCGGROUP S.A.S (A TRAVES DE MATRIZ INCOSA)</t>
  </si>
  <si>
    <t>GNo. 7</t>
  </si>
  <si>
    <t>HNo. 7</t>
  </si>
  <si>
    <t>INo. 7</t>
  </si>
  <si>
    <t>JNo. 7</t>
  </si>
  <si>
    <t>KNo. 7</t>
  </si>
  <si>
    <t>HÁBIL</t>
  </si>
  <si>
    <t>LNo. 7</t>
  </si>
  <si>
    <t>MNo. 7</t>
  </si>
  <si>
    <t>NNo. 7</t>
  </si>
  <si>
    <t>ONo. 7</t>
  </si>
  <si>
    <t>PNo. 7</t>
  </si>
  <si>
    <t>INSTITUTO NACIONAL DE VÍAS</t>
  </si>
  <si>
    <t xml:space="preserve">1944 de 2004 </t>
  </si>
  <si>
    <t xml:space="preserve">3464de 2007 </t>
  </si>
  <si>
    <t xml:space="preserve">INSTITUTO DE DESARROLLO URBANO </t>
  </si>
  <si>
    <t>512 de 2002</t>
  </si>
  <si>
    <t xml:space="preserve">INTERVENTORIA TECNICA , ADMINISTRATIVA, FINANCIERA Y AMBIENTAL A LOS ESTUDIOS, DISEÑO Y CONSTRUCCION DE ACCESO A BARRIOS Y PAVIMENTOS LOCALES Y AL SUMINISTRO DE MATERIALES PARA VIAS GRUPO 4, SEGUNDA ETAPA EN BOGOTA D.C. </t>
  </si>
  <si>
    <t xml:space="preserve">ANI </t>
  </si>
  <si>
    <t>010 de 2008</t>
  </si>
  <si>
    <t xml:space="preserve">INTERVENTORIA DEL PROYECTO DE CONCESIÓN MALLA VIAL DEL VALLE DEL CAUCA Y CAUCA </t>
  </si>
  <si>
    <t xml:space="preserve">EUROESTUDIOS SAS </t>
  </si>
  <si>
    <t xml:space="preserve">DNo. 8 </t>
  </si>
  <si>
    <t xml:space="preserve">SOCIEDAD FORAL PUBLICA DIPUTACION FORAL DE GIPUZCOA </t>
  </si>
  <si>
    <t xml:space="preserve">SUPERVISION DE LA OBRAS DE CONSTRUCCION DE LA AUTOPISTA CONCESIONADA VITORIA/GASTEIZ- EIBAR </t>
  </si>
  <si>
    <t>De acuerdo a consulta realizada en la Pagina web del Banco Central Europeo el valor de la Tasa Euro Dólar para la fecha de inicio del contrato es de 1.2233. No obstante para efectos de evaluación se tiene en cuenta el menor valor informado por el proponente en el folio 93A de su propuesta</t>
  </si>
  <si>
    <t xml:space="preserve">GNo. 8 </t>
  </si>
  <si>
    <t xml:space="preserve">HNo. 8 </t>
  </si>
  <si>
    <t xml:space="preserve">INo. 8 </t>
  </si>
  <si>
    <t xml:space="preserve">JNo. 8 </t>
  </si>
  <si>
    <t xml:space="preserve">KNo. 8 </t>
  </si>
  <si>
    <t xml:space="preserve">LNo. 8 </t>
  </si>
  <si>
    <t xml:space="preserve">MNo. 8 </t>
  </si>
  <si>
    <t xml:space="preserve">NNo. 8 </t>
  </si>
  <si>
    <t xml:space="preserve">ONo. 8 </t>
  </si>
  <si>
    <t xml:space="preserve">PNo. 8 </t>
  </si>
  <si>
    <t xml:space="preserve">SI </t>
  </si>
  <si>
    <t>001 de 2007</t>
  </si>
  <si>
    <t xml:space="preserve">CONTRATO DE INTERVENTORIA PARA LA PRIMERA FASE DEL PLAN VIAL DEL NORTE DEL DEPARTAMENTO DEL MAGDALENA </t>
  </si>
  <si>
    <t xml:space="preserve">UNIDAD ADMINISTRATIVA ESPECIAL DE AERONAUTICA CIVIL </t>
  </si>
  <si>
    <t>8000001-OH-2008</t>
  </si>
  <si>
    <t xml:space="preserve">INTERVENTORIA INTEGRAL, TECNICA DE DISEÑO, CONSTRUCCIÓN Y MANTENIMIENTO, LEGAL, FINANCIERA, CONTABLE, ADMINISTRATIVA, OPERATIVA Y AMBIENTAL PARA LA CONCESIÓN DE LA ADMINISTRACIÓN, OPERACIÓN, EXPLOTACIÓN COMERCIAL, INVERSIÓN, MODERNIZACIÓN Y MANTENIMIENTO DEL AEROPUERTO INTERNACIONAL "GUSTAVO ROJAS PINILLA" DE SAN ANDRES Y EL AEROPUERTO EL EMBRUJO DE PROVIDENCIA </t>
  </si>
  <si>
    <t>El valor depende de los ingresos brutos esperados y el valor de las obras y el plan de inversión y modernización a cargo del Concesionario</t>
  </si>
  <si>
    <t>Valor facturado certificado en el folio 18 de la propuesta técnica.</t>
  </si>
  <si>
    <t>ANI</t>
  </si>
  <si>
    <t>010 DE 2008</t>
  </si>
  <si>
    <t>Interventoría del proyecto de concesión malla vial del Valle del Cauca y Cauca</t>
  </si>
  <si>
    <t xml:space="preserve">EUROESTUDIOS S.A. </t>
  </si>
  <si>
    <t>Supervisión de la obras de construcción de la autopista concesionada Vitoria/Gasteiz- Eibar</t>
  </si>
  <si>
    <t xml:space="preserve">Supervisión de las obras de construcción de la autopista concesionada A-8 entre Orio y Usurbil </t>
  </si>
  <si>
    <t>De acuerdo a consulta realizada en la Pagina web del Banco Central Europeo el valor de la Tasa Euro Dólar para la fecha de inicio del contrato es de 1.2683. El cual es menor a la tasa usada por el proponente.  Por lo que  para efectos de evaluación se corrige el valor informado por el proponente en el folio 032 de su propuesta técnica</t>
  </si>
  <si>
    <t xml:space="preserve">AENA AEROPUERTOS </t>
  </si>
  <si>
    <t xml:space="preserve">Supervisión de la obra de arquitectura de detalle de la nueva terminal y torre de control del Aeropuerto de la Palma </t>
  </si>
  <si>
    <t>De acuerdo a consulta realizada en la Pagina web del Banco Central Europeo el valor de la Tasa Euro Dólar para la fecha de inicio del contrato es de 1.1953.  El cual es menor a la tasa usada por el proponente. Por lo que  para efectos de evaluación se corrige el valor el contrato informado por el proponente en el folio 032 de su propuesta técnica</t>
  </si>
  <si>
    <t>EXPERIENCIA PROBABLE</t>
  </si>
  <si>
    <t>A4</t>
  </si>
  <si>
    <t>A</t>
  </si>
  <si>
    <t>C4</t>
  </si>
  <si>
    <t/>
  </si>
  <si>
    <t>G4</t>
  </si>
  <si>
    <t>H4</t>
  </si>
  <si>
    <t>I4</t>
  </si>
  <si>
    <t>J4</t>
  </si>
  <si>
    <t>K4</t>
  </si>
  <si>
    <t>L4</t>
  </si>
  <si>
    <t>M4</t>
  </si>
  <si>
    <t>N4</t>
  </si>
  <si>
    <t>O4</t>
  </si>
  <si>
    <t>P4</t>
  </si>
  <si>
    <t>A5</t>
  </si>
  <si>
    <t>AObjeto</t>
  </si>
  <si>
    <t>C5</t>
  </si>
  <si>
    <t>D5</t>
  </si>
  <si>
    <t>G5</t>
  </si>
  <si>
    <t>H5</t>
  </si>
  <si>
    <t>I5</t>
  </si>
  <si>
    <t>J5</t>
  </si>
  <si>
    <t>K5</t>
  </si>
  <si>
    <t>L5</t>
  </si>
  <si>
    <t>M5</t>
  </si>
  <si>
    <t>N5</t>
  </si>
  <si>
    <t>O5</t>
  </si>
  <si>
    <t>P5</t>
  </si>
  <si>
    <t>A6</t>
  </si>
  <si>
    <t>C6</t>
  </si>
  <si>
    <t>D6</t>
  </si>
  <si>
    <t>G6</t>
  </si>
  <si>
    <t>H6</t>
  </si>
  <si>
    <t>I6</t>
  </si>
  <si>
    <t>J6</t>
  </si>
  <si>
    <t>K6</t>
  </si>
  <si>
    <t>L6</t>
  </si>
  <si>
    <t>M6</t>
  </si>
  <si>
    <t>N6</t>
  </si>
  <si>
    <t>O6</t>
  </si>
  <si>
    <t>P6</t>
  </si>
  <si>
    <t>ANo. 1</t>
  </si>
  <si>
    <t>CONSULTORÍA, ASESORIA E INTERVENTORÍA TÉCNICA Y ADMINISTRATIVA DE LAS OBRAS DE REHABILITACIÓN DE LOS TRAMOS K6+150 (RETEN FORESTAL) - K28+491,04 Y K28+491,04 - K60+856 (LOBOGUERRERO) DE LA CARRETERA CALI - LOBOGUERRERO</t>
  </si>
  <si>
    <t>1084 DE 1994</t>
  </si>
  <si>
    <t>Folio 037 del RUP (57,83 años)</t>
  </si>
  <si>
    <t>BNo. 1</t>
  </si>
  <si>
    <t>INTERVENTORÍA TÉCNICA, ADMINISTRATIVA, FINANCIERA Y AMBIENTAL DE LA CONSTRUCCIÓN DEL CONTRATO DE CONCESIÓN No. 97-CO-20-1738 PROYECTO DESARROLLO VIAL DEL ABURRÁ NORTE (NIQUIA - HATILLO) Y AUDITORÍA DE AFOROS DE RECAUDO EN LAS ESTACIONES DE PEAJE DEL PROYECTO</t>
  </si>
  <si>
    <t>AIM LTDA.</t>
  </si>
  <si>
    <t>Folio 043 del RUP (31,42 años)</t>
  </si>
  <si>
    <t>ANo. 2</t>
  </si>
  <si>
    <t>INTERVENTORÍA TÉCNICA Y OPERATIVA DE LAS ETAPAS PREOPERATIVA Y OPERATIVA ASOCIADAS A LA IMPLEMENTACIÓN DE TRECE (13) CONTRATOS DE CONCESIÓN, CUYO OBJETO CORRESPONDE A LA EXPLOTACIÓN PREFERENCIAL Y NO EXCLUSIVA, DE LA PRESTACIÓN DEL SERVICIO PÚBLICO DE TRANSPORTE DE PASAJEROS DENTRO DEL ESQUEMA DEL SISTEMA INTEGRADO DE TRANSPORTE PÚBLICO SITP 1) USAQUEN, 2) ENGATIVA, 3) FONTIBÓN, 4) SAN CRISTOBAL, 5) SUBA ORIENTAL, 6) SUBA CENTRO, 7) CALLE 80, 8) TINTAL ZONA FRANCA, 9) KENNEDY, 10) BOSA, 11) PERDOMO, 12) CIUDAD BOLIVAR Y 13) USME</t>
  </si>
  <si>
    <t>80-2012</t>
  </si>
  <si>
    <t>Folio 039 del RUP (14,00 años)</t>
  </si>
  <si>
    <t>INTERVENTORÍA TÉCNICA, JURÍDICA, ADMINISTRATIVA, OPERATIVA Y FINANCIERA AL CONTRATO DE CONCESIÓN "GIRARDOT - IBAGUE - CAJAMARCA" CELEBRADO EL INSTITUTO NACIONAL DE CONCESIONES Y LA CONCESIONARIA SAN RAFAEL S.A.</t>
  </si>
  <si>
    <t>044-2008</t>
  </si>
  <si>
    <t>Folio 057 del RUP (34,50 años)</t>
  </si>
  <si>
    <t>BNo. 2</t>
  </si>
  <si>
    <t>INTERVENTORÍA TÉCNICA, FINANCIERA Y OPERATIVA EN LA ETAPA CONSTRUCCIÓN DEL CONTRATO DE CONCESIÓN No. 005 DE 1999, MALLA VIAL DEL VALLE DEL CAUCA Y CAUCA. DE IGUAL MANERA DEBERÁ EFECTUAR LA INTERVENTORÍA DE LAS ACTIVIDADES QUE SE REALICEN DURANTE LAS ETAPAS DE OPERACIÓN DE LOS TRAMOS QUE SE DESARROLLEN DURANTE LA VIGENCIA DEL CONTRATO</t>
  </si>
  <si>
    <t>SEA-C-MVVC-089</t>
  </si>
  <si>
    <t>CONSULTÉCNICOS S.A.</t>
  </si>
  <si>
    <t>Folio 065 del RUP (46,19 años)</t>
  </si>
  <si>
    <t>GINTEGRAL S.A.</t>
  </si>
  <si>
    <t>ANo. 3</t>
  </si>
  <si>
    <t>INTERVENTORÍA FINANCIERA, CONTABLE, TRIBUTARIA Y ADMINISTRATIVA PARA LA CONCESIÓN DE LA ADMINISTRACIÓN, OPERACIÓN, EXPLOTACIÓN COMERCIAL, MANTENIMIENTO, MODERNIZACIÓN Y EXPANSIÓN DEL AEROPUERTO INTERNACIONAL EL DORADO DE LA CIUDAD DE BOGOTÁ, D.C.</t>
  </si>
  <si>
    <t>7000357-OH-2007</t>
  </si>
  <si>
    <t>Folio 089 del RUP (22,48 años)</t>
  </si>
  <si>
    <t>INTERVENTORÍA TÉCNICA, ADMINISTRATIVA, FINANCIERA, LEGAL, SOCIAL Y AMBIENTAL DE LAS OBRAS Y ACTIVIDADES PARA LA MALLA VIAL ARTERIAL, INTERMEDIA Y LOCAL DE LOS DISTRITOS DE CONSERVACIÓN EN LA CIUDAD DE BOGOTÁ, D.C., CORRESPONDIENTE AL GRUPO No. 2 - CENTRO</t>
  </si>
  <si>
    <t>092-2008</t>
  </si>
  <si>
    <t>Folio 042 del RUP (30,17 años)</t>
  </si>
  <si>
    <t>INTERVENTORÍA A LOS DISEÑOS Y A LA CONSTRUCCIÓN DE LAS OBRAS DE MODERNIZACIÓN Y EXPANSIÓN DEL AEROPUERTO INTERNACIONAL ELDORADO DE LA CIUDAD DE BOGOTÁ, D.C.</t>
  </si>
  <si>
    <t>8000047-OK-2008</t>
  </si>
  <si>
    <t>Folio 076 del RUP (41,67 años)</t>
  </si>
  <si>
    <t>INTERVENTORÍA TÉCNICA, ADMINISTRATIVA, LEGAL, OPERATIVA, FINANCIERA, PREDIAL, SOCIAL Y AMBIENTAL AL CONTRATO DE CONCESIÓN No. BGG-040-2004 CELEBRADO ENTRE EL INSTITUTO NACIONAL DE CONCESIONES Y LA SOCIEDAD AUTOPISTA BOGOTÁ - GIRARDOT</t>
  </si>
  <si>
    <t>020-2009</t>
  </si>
  <si>
    <t>B &amp; C S.A.</t>
  </si>
  <si>
    <t>Folio 058 del RUP (26,15 años)</t>
  </si>
  <si>
    <t>BNo. 3</t>
  </si>
  <si>
    <t>INTERVENTORÍA TÉCNICA, LEGAL, FINANCIERA, ADMINISTRATIVA, AMBIENTAL, PREDIAL Y SOCIAL DEL PROYECTO "ESTUDIOS Y DISEÑOS, GESTIÓN SOCIAL, PREDIAL, AMBIENTAL Y MEJORAMIENTO DEL PROYECTO TRANSVERSAL DEL LIBERTADOR"</t>
  </si>
  <si>
    <t>1316-2009</t>
  </si>
  <si>
    <t>Folio 065 del RUP (17,21 años)</t>
  </si>
  <si>
    <t>GJOYCO S.A.S.</t>
  </si>
  <si>
    <t>Porcentaje participación Evaluación 
(%)</t>
  </si>
  <si>
    <t>A1</t>
  </si>
  <si>
    <t>COLOMBIA</t>
  </si>
  <si>
    <t>B1</t>
  </si>
  <si>
    <t>229 DE 1997</t>
  </si>
  <si>
    <t>INTERVENTORÍA DE LAS OBRAS DE REHABILITACIÓN DE LA CARRETERA BUCARAMANGA - SANTA MARTA, SECTOR SAN ALBERTO - SAN ROQUE</t>
  </si>
  <si>
    <t>C1</t>
  </si>
  <si>
    <t>DESARROLLO VIAL DEL ABURRÁ NORTE</t>
  </si>
  <si>
    <t>El valor facturado se corrige de acuerdo con el Acta de Terminación y Liquidación (Folio 017 - Sobre 1A)</t>
  </si>
  <si>
    <t>D1</t>
  </si>
  <si>
    <t>DEPARTAMENTO DE ANTIOQUIA</t>
  </si>
  <si>
    <t>2005-CC-20-347</t>
  </si>
  <si>
    <t>INTERVENTORÍA TÉCNICA, ADMINISTRATIVA, FINANCIERA Y AMBIENTAL DEL PROYECTO PARA EL MEJORAMIENTO Y PAVIMENTACIÓN DE LA TRONCAL DEL CARIBE, TRAMO SAN JUAN DE URABÁ - NECOCLÍ, SECTOR SAN JUAN DE URABÁ - MULATOS</t>
  </si>
  <si>
    <t>CONDICIÓN FINAL EXPERIENCIA GENERAL CUANTIFICABLE:</t>
  </si>
  <si>
    <t>G1</t>
  </si>
  <si>
    <t>H1</t>
  </si>
  <si>
    <t>I1</t>
  </si>
  <si>
    <t>J1</t>
  </si>
  <si>
    <t>CONDICIÓN MIEMBROS NO LIDER</t>
  </si>
  <si>
    <t>K1</t>
  </si>
  <si>
    <t>L1</t>
  </si>
  <si>
    <t>M1</t>
  </si>
  <si>
    <t>N1</t>
  </si>
  <si>
    <t>O1</t>
  </si>
  <si>
    <t>P1</t>
  </si>
  <si>
    <t>No. de Orden</t>
  </si>
  <si>
    <t>A2</t>
  </si>
  <si>
    <t>TRANSMILENIO S.A.</t>
  </si>
  <si>
    <t>B2</t>
  </si>
  <si>
    <t>C2</t>
  </si>
  <si>
    <t>ANI (INCO)</t>
  </si>
  <si>
    <t>D2</t>
  </si>
  <si>
    <t>001-2004</t>
  </si>
  <si>
    <t>INTERVENTORÍA TÉCNICA, ADMINISTRATIVA, LEGAL, FINANCIERA Y AMBIENTAL PARA EL CONTRATO DE CONCESIÓN 242 DE 2003 CUYO OBJETO FUE LA ADECUACIÓN DE LA TRONCAL NQS AL SISTEMA DE TRANSMILENIO, EN EL SECTOR SUR TRAMO 3 COMPRENDIDO ENTRE LA AVENIDA CIUDAD DE VILLAVICENCIO Y EL LÍMITE DEL DISTRITO DE SOACHA, INCLUYE PORTAL Y PATIO DEL SUR EN BOGOTÁ, D.C.</t>
  </si>
  <si>
    <t>G2</t>
  </si>
  <si>
    <t>H2</t>
  </si>
  <si>
    <t>I2</t>
  </si>
  <si>
    <t>J2</t>
  </si>
  <si>
    <t>K2</t>
  </si>
  <si>
    <t>NO HÁBIL</t>
  </si>
  <si>
    <t>L2</t>
  </si>
  <si>
    <t>M2</t>
  </si>
  <si>
    <t>N2</t>
  </si>
  <si>
    <t>O2</t>
  </si>
  <si>
    <t>P2</t>
  </si>
  <si>
    <t>A3</t>
  </si>
  <si>
    <t>UNIDAD ADMINISTRATIVA ESPECIAL DE AERONAUTICA CIVIL</t>
  </si>
  <si>
    <t>Según el valor facturado certificado a folio 263 se ha facturado el 38%</t>
  </si>
  <si>
    <t>B3</t>
  </si>
  <si>
    <t>C3</t>
  </si>
  <si>
    <t>D3</t>
  </si>
  <si>
    <t>GObjeto</t>
  </si>
  <si>
    <t>HObjeto</t>
  </si>
  <si>
    <t>IObjeto</t>
  </si>
  <si>
    <t>JObjeto</t>
  </si>
  <si>
    <t>KObjeto</t>
  </si>
  <si>
    <t>LObjeto</t>
  </si>
  <si>
    <t>MObjeto</t>
  </si>
  <si>
    <t>NObjeto</t>
  </si>
  <si>
    <t>OObjeto</t>
  </si>
  <si>
    <t>PObjeto</t>
  </si>
  <si>
    <t>Valor Facturado del Contrato Acreditado (Bas+Ajs+IVA)
($)</t>
  </si>
  <si>
    <t>País en el que se celebró el contrato</t>
  </si>
  <si>
    <t>EXPERIENCIA ESPECIFICA TIPO 1: SUPERVISIÓN O INTERVENTORÍA DE CONCESIONES DE PROYECTOS DE INFRAESTRUCTURA DE TRANSPORTE</t>
  </si>
  <si>
    <t>767-1996</t>
  </si>
  <si>
    <t>INTERVENTORÍA TÉCNICA Y FINANCIERA EN SUS ETAPAS DE DISEÑO, PROGRAMACIÓN Y CONSTRUCCIÓN DEL PROYECTO DE CONCESIÓN DESARROLLO VIAL DEL ORIENTE DE MEDELLÍN Y VALLE DE RIONEGRO Y CONEXIÓN A PUERTO TRIUNFO - CONTRATO DE CONCESIÓN No. 275/96</t>
  </si>
  <si>
    <t>SEA-C-DM-98</t>
  </si>
  <si>
    <t>INTERVENTORÍA TÉCNICA, FINANCIERA Y OPERATIVA EN LA ETAPA DE OPERACIÓN DEL CONTRATO DE CONCESIÓN No. 0275 DE 1996 DEVIMED</t>
  </si>
  <si>
    <t>ESTABLECIMIENTO PÚBLICO OLAYA HERRERA - AEROCIVIL</t>
  </si>
  <si>
    <t>17-2012</t>
  </si>
  <si>
    <t>PRESTACIÓN DE SERVICIOS PROFESIONALES DE APOYO AL INTERVENTOR AD HOC, EN LOS COMPONENTES TÉCNICO, OPERATIVO, ADMINISTRATIVO, FINANCIERO, JURÍDICO Y AMBIENTAL DE LA CONCESIÓN PARA LA ADMINISTRACIÓN, OPERACIÓN, EXPLOTACIÓN COMERCIAL, ADECUACIÓN, MODERNIZACIÓN Y MANTENIMIENTO DE LOS AEROPUERTOS OLAYA HERRERA (MEDELLÍN), JOSÉ MARÍA CORDOVA (RIONEGRO), EL CARAÑO (QUIBDÓ), LOS GARZONES (MONTERÍA), ANTONIO ROLDÁN BETANCOURT (CAREPA) Y LAS BRUJAS (COROZAL)</t>
  </si>
  <si>
    <t xml:space="preserve"> Hasta firma del Acta de Inicio del Interventor seleccionado por Aerocivil</t>
  </si>
  <si>
    <t>El contrato no cumple con lo estipulado en el pliego de condiciones, Numeral 5.1.1, Literal b)</t>
  </si>
  <si>
    <t>UNIDAD ADMINISTRATIVA ESPECIAL DE LA AERONÁUTICA CIVIL</t>
  </si>
  <si>
    <t>11000334-OJ-2011</t>
  </si>
  <si>
    <t>INTERVENTORÍA TÉCNICA Y ADMINISTRATIVA PARA LA CONSTRUCCIÓN DE LA INFRAESTRUCTURA AEROPORTUARIA Y EL MANTENIMIENTO DE LA PISTA EN EL AEROPUERTO "EL ALCARAVAN" DE YOPAL</t>
  </si>
  <si>
    <t>ASISTENTE TÉCNICO
 INTER INGENIERÍA S.A.S.</t>
  </si>
  <si>
    <t>INTERVENTORÍA TÉCNICA, ADMINISTRATIVA Y FINANCIERA DEL CONTRATO DE CONCESIÓN PARA LA REHABILITACIÓN, CONSERVACIÓN, OPERACIÓN Y EXPLOTACIÓN DE LA RED PACÍFICA (BUENAVENTURA - LA FELISA Y ZARZAL - LA TEBAIDA) Y DE LA CONSTRUCCIÓN, EXPLOTACIÓN Y MANTENIMIENTO DE LA CENTRAL DE TRANSFERENCIA DE CARGA DE LA FELISA</t>
  </si>
  <si>
    <t>049-2008</t>
  </si>
  <si>
    <t>INTERVENTORÍA TÉCNICA, FINANCIERA, OPERATIVA, PREDIAL, SOCIO-AMBIENTAL Y LEGAL DEL PROYECTO CONCESIÓN VIAL ÁREA METROPOLITANA DE CÚCUTA Y NORTE DE SANTANDER EN EL MARCO DEL CONTRATO DE CONCESIÓN 006/2007</t>
  </si>
  <si>
    <t>D</t>
  </si>
  <si>
    <t>VICEPRESIDENCIA DE GESTIÓN CONTRACTUAL</t>
  </si>
  <si>
    <t>VICEPRESIDENCIA GESTIÓN CONTRACTUAL</t>
  </si>
  <si>
    <t>MINISTERIO DE TRANSPORTE</t>
  </si>
  <si>
    <t>DIRECCIÓN DE INFRAESTRUCTURA</t>
  </si>
  <si>
    <t>PORCENTAJE DE PARTICIPACIÓN</t>
  </si>
  <si>
    <t>Interventoría integral del Contrato de concesión, que incluye pero no se limita a la “Interventoría financiera, administrativa, técnica, legal, operativa, ambiental, y de seguridad”, del Contrato No. 0186 de 1996 y sus anexos y otrosíes, cuyo objeto es “la administración y explotación económica por el sistema de concesión del Aeropuerto RAFAEL NUÑEZ, ubicado en el Distrito Especial de Cartagena de Indias, el cual presta servicio principalmente a la ciudad de Cartagena. La administración y explotación económica incluyen el manejo y mantenimiento directo del terminal, pista, rampa, instalaciones aeroportuarias, ayudas visuales de aproximación, zonas accesorias y las Obras del Plan de Modernización y Expansión”. (Otrosí # 4)</t>
  </si>
  <si>
    <t>OBJETO</t>
  </si>
  <si>
    <t>PROCESO No. VJ-VGC-CM-010-2013</t>
  </si>
  <si>
    <t>INFORMACIÓN GENERAL</t>
  </si>
  <si>
    <t>Contrato No.</t>
  </si>
  <si>
    <t>Cumple Experiencia General
(SI/NO)</t>
  </si>
  <si>
    <t>Cumple Experiencia Probable
(SI/NO)</t>
  </si>
  <si>
    <t>CUADRO No. 8</t>
  </si>
  <si>
    <t>CALIFICACIÓN EXPERIENCIA ESPECÍFICA</t>
  </si>
  <si>
    <t>($)</t>
  </si>
  <si>
    <t>Valor para Evaluación</t>
  </si>
  <si>
    <t>Requisito del Valor Mínimo
(SMMLV)</t>
  </si>
  <si>
    <t>FECHA MÍNIMA</t>
  </si>
  <si>
    <r>
      <t xml:space="preserve">De acuerdo a consulta realizada en la Pagina web del Banco Central Europeo el valor de la Tasa Euro Dólar para la fecha de inicio del contrato es de 1.2233. No obstante para efectos de evaluación se tiene en cuenta el </t>
    </r>
    <r>
      <rPr>
        <b/>
        <sz val="8"/>
        <rFont val="Arial"/>
        <family val="2"/>
      </rPr>
      <t>menor</t>
    </r>
    <r>
      <rPr>
        <sz val="8"/>
        <rFont val="Arial"/>
        <family val="2"/>
      </rPr>
      <t xml:space="preserve"> valor informado por el proponente en el folio 032 de su propuesta técnica</t>
    </r>
  </si>
  <si>
    <t>Cumple Objeto Experiencia General Cuantificable (SI/NO)</t>
  </si>
  <si>
    <t>VALOR PARA LA EVALUACIÓN</t>
  </si>
  <si>
    <t>(SMMLV) - REDONDEADO</t>
  </si>
  <si>
    <r>
      <t xml:space="preserve">NOTAS: </t>
    </r>
    <r>
      <rPr>
        <b/>
        <sz val="10"/>
        <rFont val="Arial"/>
        <family val="2"/>
      </rPr>
      <t xml:space="preserve">El proponente presenta tres (3) contratos como experiencia, de los cuales se tienen en cuenta solo los primeros dos, de acuerdo al numeral 4.12.2 </t>
    </r>
  </si>
  <si>
    <t>Fecha mínima</t>
  </si>
  <si>
    <t>Integrante</t>
  </si>
  <si>
    <t>VERIFICACIÓN DEL CUMPLIMIENTO DE LA EXPERIENCIA PROBABLE (NUMERAL 4.11)</t>
  </si>
  <si>
    <t>VERIFICACIÓN DEL CUMPLIMIENTO DE LA EXPERIENCIA GENERAL (NUMERAL 4.12.1)</t>
  </si>
  <si>
    <t xml:space="preserve">Experiencia probable Folio 062. </t>
  </si>
  <si>
    <t xml:space="preserve">Experiencia probable Folio 081. </t>
  </si>
  <si>
    <t>Experiencia probable folio 091.</t>
  </si>
  <si>
    <t>Experiencia probable folio 32, 46.65 años</t>
  </si>
  <si>
    <t>Experiencia probable 20.96 años, folio 36</t>
  </si>
  <si>
    <t>Experiencia probable 24,109 años en folio 51</t>
  </si>
  <si>
    <t>Experiencia probable 27.67 años, folio 37.</t>
  </si>
  <si>
    <t>Experiencia probable 36,54 años, folio 46</t>
  </si>
  <si>
    <t>VERIFICACIÓN CUMPLIMIENTO DE LA EXPERIENCIA GENERAL CUANTIFICABLE (NUMERAL 4.12.2)</t>
  </si>
  <si>
    <t>RESUMEN DE LA VERIFICACIÓN DEL CUMPLIMIENTO DE LA EXPERIENCIA</t>
  </si>
  <si>
    <t>CUADRO No. 9</t>
  </si>
  <si>
    <t>RESUMEN DE LA CALIFICACIÓN DE LA EXPERIENCIA ESPECÍFICA</t>
  </si>
  <si>
    <t>Según el valor facturado certificado a folio 272 se ha facturado el 94%</t>
  </si>
  <si>
    <t>PROPONENTE 1:</t>
  </si>
  <si>
    <t>PROPONENTE 2:</t>
  </si>
  <si>
    <t>PROPONENTE 3:</t>
  </si>
  <si>
    <t>PROPONENTE 4:</t>
  </si>
  <si>
    <t>PROPONENTE 5:</t>
  </si>
  <si>
    <t>PROPONENTE 6:</t>
  </si>
  <si>
    <t>PROPONENTE 7:</t>
  </si>
  <si>
    <t>PROPONENTE 8:</t>
  </si>
  <si>
    <t>---</t>
  </si>
  <si>
    <t>El proponente no usó el segundo cuadro del formato 7 en el que se diligencia la información a un contrato de supervisión o interventoría de infraestructura aeroportuaria bajo la modalidad de concesión u obra. No se tendrán en cuenta subcontratos, de acuerdo al documento publicadas en el SECOP "MATRIZ DE RESPUESTAS A OBSERVACIONES PRESENTADAS AL PLIEGO DE CONDICIONES DEFINITIVO" en respuesta a la observación 3.2 formulada por Incoplan S.A.</t>
  </si>
  <si>
    <t>El proponente Consorcio Aeropuerto-IC no se le asigna puntaje toda vez que resultó "No Hábil" en la Experiencia General.</t>
  </si>
  <si>
    <t>REQUISITOS DE VERIFICACIÓN</t>
  </si>
  <si>
    <t>EXPERIENCIA GENERAL CUANTIFICABLE - EGC (60%PO) (SMMLV)</t>
  </si>
  <si>
    <t>VALOR REQUERIDO PARA INTEGRANTE LIDER (60%EGC) (SMMLV)</t>
  </si>
  <si>
    <t>VALOR REQUERIDO MIEMBROS NO LIDER (40%EGC) (SMMLV)</t>
  </si>
  <si>
    <t>CONDICIONES DE HABILIDAD EXPERIENCIA GENERAL CUANTIFICABLE</t>
  </si>
  <si>
    <t>Se valida la experiencia certificada hasta la fecha, en certificación emitida por parte de la Gobernación de Magdalena (folios 97 al 99)</t>
  </si>
  <si>
    <t xml:space="preserve">No se indica el valor del contrato en el formulario No. 6 Folio 68 de la propuesta por parte del proponente, se calcula el mismo a partir de lo acreditado con los siguientes variables TRM=2296,18 y Tasa Euro - Dólar = 1,2217, para la fecha de inicio del contrato 04 Abril de 2006. </t>
  </si>
  <si>
    <t>GONZÁLEZ GONZÁLEZ ROBINSON</t>
  </si>
  <si>
    <t>Robinson González</t>
  </si>
  <si>
    <t>Servinc Ltda.</t>
  </si>
  <si>
    <t>Interventoría para la construcción de la avenida Laureano Gómez (AK 9) desde AV. San Juan Bosco (AC 170) hasta la av. cedritos AC(147) y Construcción de la calzada sur de la avenida san José (AC 170) desde la avenida Boyacá hasta avenida cota (AK 91), correspondientes respectivamente a los códigos de obra  101 y 107 del acuerdo 180 de 2005, de valorización, en Bogotá</t>
  </si>
  <si>
    <t>Interventoría de los estudios y diseños, pavimentación y/o repavimentación de las vías incluidas dentro del programa de pavimentación de infraestructura vial de integración y desarrollo Grupo 92 tramo 1 vía puente Boyacá - Samacá con una longitud de 0,8kms, Tramo 2 vía Puente de Boyacá - Samacá con una longitud de 12 kms en el Departamento de Boyacá.</t>
  </si>
  <si>
    <t>Asistencia técnica para el control y vigilancia (Interventoría) de las obras: Autopista del Atlántico. A-9 Tramo: Rebullón-TUI y Fene-Ferrol</t>
  </si>
  <si>
    <t>Interventoría Técnica, Financiera, Operativa, Predial, Socio-Ambiental y Legal del Proyecto de Concesión Vial Cartagena-Barranquilla, en el marco del contrato de Concesión No. 503 de 1994, de conformidad con los términos de referencia del concurso.</t>
  </si>
  <si>
    <t>Contratar la Interventoría técnica, socio-ambiental, jurídica y financiera para un periodo de la etapa de operación y para las actividades de la etapa preoperativa de las obras adicionales de las concesiones viales del Departamento de Cundinamarca</t>
  </si>
  <si>
    <t xml:space="preserve">País en el que se celebró el contrato </t>
  </si>
  <si>
    <t>Asistencia técnica para el control y vigilancia (interventoría) de las obras autopista del atlántico A-9 tramo REBULLON-TUI y FENE-FERROL</t>
  </si>
  <si>
    <t>Consultores Regionales Asociados Ltda.</t>
  </si>
  <si>
    <t xml:space="preserve">González González Robinson </t>
  </si>
  <si>
    <t>No se tendrán en cuenta subcontratos, de acuerdo al documento publicadas en el SECOP "MATRIZ DE RESPUESTAS A OBSERVACIONES PRESENTADAS AL PLIEGO DE CONDICIONES DEFINITIVO" en respuesta a la pregunta 3.2 formulada por Incoplan S.A.</t>
  </si>
  <si>
    <t>Interventoría operativa, ambiental y de mantenimiento para la concesión de la administración, operación, explotación comercial, mantenimiento, operación y expansión del aeropuerto internacional el Dorado de la ciudad de Bogotá D.C.</t>
  </si>
  <si>
    <t>De acuerdo a consulta realizada en la Pagina web del Banco Central Europeo el valor de la Tasa Euro Dólar para la fecha de inicio del contrato es de 1.4416 y la TRM es $ 2006,48. No obstante para efectos de evaluación se tiene en cuenta el valor del contrato  informado por el proponente en el folio 68 formato No. 6 de la propuesta.</t>
  </si>
  <si>
    <t>No obstante lo señalado en el literal a (pág.. 54) del numeral 4.12.2. Para efectos de la evaluación se tiene en cuenta el valor informado por el proponente en el formato No. 6. (Folio 58 de su propuesta)</t>
  </si>
  <si>
    <t>EXPERIENCIA Numeral 5.1.1 Literal a):</t>
  </si>
  <si>
    <t>EXPERIENCIA Numeral 5.1.1 Literal b):</t>
  </si>
  <si>
    <t>Interventoría técnica, operativa y financiera del contrato de Concesión No. 0849 de 1995, carretera Neiva-Espinal-Girardot, (Incluye interventoría de obras complementarias y adicionales autorizadas al concesionario)</t>
  </si>
  <si>
    <t>Interventoría Integral del Contrato de Concesión No 008 de 2010, cuyo objeto es el otorgamiento de una concesión, para que un concesionario realice por su cuenta y riesgo las obras necesarias para la construcción, rehabilitación, ampliación, mejoramiento y conservación, según corresponda, del proyecto vial transversal de las Américas y la gestión predial, social y ambiental, la obtención y/o modificación de licencias ambientales, la financiación, la operación y el mantenimiento de las obras, en el corredor vial "Transversal de Las Américas Sector 1" denominado corredor vial del Caribe"</t>
  </si>
  <si>
    <t>El proponente no acreditó el porcentaje de participación en el consorcio con la documentación solicitada en el pliego de condiciones, sólo anexo el acuerdo consorcial.</t>
  </si>
  <si>
    <t>El proponente Consorcio Poseidon no se le asigna puntaje toda vez que resultó "No Hábil" en la Experiencia General Cuantificable.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</si>
</sst>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164" formatCode="_(* #,##0.00_);_(* \(#,##0.00\);_(* &quot;-&quot;??_);_(@_)"/>
    <numFmt numFmtId="165" formatCode="_ * #,##0.00_ ;_ * \-#,##0.00_ ;_ * &quot;-&quot;??_ ;_ @_ "/>
    <numFmt numFmtId="166" formatCode="&quot;NN&quot;\ 0"/>
    <numFmt numFmtId="167" formatCode="#,##0.0"/>
    <numFmt numFmtId="168" formatCode="&quot;No. &quot;#,##0"/>
    <numFmt numFmtId="169" formatCode="0.0%"/>
    <numFmt numFmtId="170" formatCode="mmmm\ d\,\ yyyy"/>
    <numFmt numFmtId="171" formatCode="\ #,##0.00\ &quot;smmlv&quot;"/>
    <numFmt numFmtId="172" formatCode="&quot;MODULO &quot;#,##0"/>
    <numFmt numFmtId="173" formatCode="dd\-mm\-yy;@"/>
    <numFmt numFmtId="174" formatCode="0.0000"/>
    <numFmt numFmtId="175" formatCode="&quot;KI.C. Como &quot;"/>
  </numFmts>
  <fonts count="60">
    <font>
      <sz val="11"/>
      <color theme="1"/>
      <name val="Calibri"/>
      <family val="2"/>
      <scheme val="minor"/>
    </font>
    <font>
      <sz val="10"/>
      <name val="Arial"/>
      <family val="2"/>
    </font>
    <font>
      <b/>
      <sz val="14"/>
      <name val="Arial"/>
      <family val="2"/>
    </font>
    <font>
      <sz val="8"/>
      <name val="Arial"/>
      <family val="2"/>
    </font>
    <font>
      <b/>
      <sz val="10"/>
      <name val="Arial"/>
      <family val="2"/>
    </font>
    <font>
      <sz val="10"/>
      <color indexed="10"/>
      <name val="Arial"/>
      <family val="2"/>
    </font>
    <font>
      <b/>
      <sz val="16"/>
      <name val="Arial"/>
      <family val="2"/>
    </font>
    <font>
      <b/>
      <sz val="12"/>
      <name val="Arial"/>
      <family val="2"/>
    </font>
    <font>
      <b/>
      <sz val="8"/>
      <name val="Arial"/>
      <family val="2"/>
    </font>
    <font>
      <b/>
      <sz val="8"/>
      <name val="Sans Serif 10cpi"/>
      <family val="3"/>
    </font>
    <font>
      <sz val="8"/>
      <color indexed="8"/>
      <name val="Arial"/>
      <family val="2"/>
    </font>
    <font>
      <sz val="8"/>
      <color indexed="33"/>
      <name val="Arial"/>
      <family val="2"/>
    </font>
    <font>
      <sz val="12"/>
      <color indexed="8"/>
      <name val="Calibri"/>
      <family val="2"/>
    </font>
    <font>
      <b/>
      <sz val="14"/>
      <name val="Times New Roman"/>
      <family val="1"/>
    </font>
    <font>
      <b/>
      <sz val="12"/>
      <name val="Times New Roman"/>
      <family val="1"/>
    </font>
    <font>
      <b/>
      <sz val="9"/>
      <color indexed="10"/>
      <name val="Times New Roman"/>
      <family val="1"/>
    </font>
    <font>
      <b/>
      <sz val="9"/>
      <color indexed="10"/>
      <name val="Arial"/>
      <family val="2"/>
    </font>
    <font>
      <b/>
      <sz val="10"/>
      <color indexed="10"/>
      <name val="Times New Roman"/>
      <family val="1"/>
    </font>
    <font>
      <b/>
      <sz val="10"/>
      <color indexed="10"/>
      <name val="Arial"/>
      <family val="2"/>
    </font>
    <font>
      <b/>
      <sz val="16"/>
      <name val="Times New Roman"/>
      <family val="1"/>
    </font>
    <font>
      <sz val="8"/>
      <color indexed="56"/>
      <name val="Arial"/>
      <family val="2"/>
    </font>
    <font>
      <b/>
      <sz val="18"/>
      <name val="Arial"/>
      <family val="2"/>
    </font>
    <font>
      <sz val="10"/>
      <color indexed="9"/>
      <name val="Arial"/>
      <family val="2"/>
    </font>
    <font>
      <sz val="8"/>
      <color indexed="18"/>
      <name val="Arial"/>
      <family val="2"/>
    </font>
    <font>
      <sz val="5"/>
      <name val="Arial"/>
      <family val="2"/>
    </font>
    <font>
      <sz val="8"/>
      <color indexed="20"/>
      <name val="Arial"/>
      <family val="2"/>
    </font>
    <font>
      <sz val="8"/>
      <color indexed="10"/>
      <name val="Arial"/>
      <family val="2"/>
    </font>
    <font>
      <b/>
      <sz val="9"/>
      <name val="Arial"/>
      <family val="2"/>
    </font>
    <font>
      <sz val="9"/>
      <name val="Arial"/>
      <family val="2"/>
    </font>
    <font>
      <sz val="5"/>
      <color indexed="9"/>
      <name val="Arial"/>
      <family val="2"/>
    </font>
    <font>
      <sz val="4"/>
      <name val="Arial"/>
      <family val="2"/>
    </font>
    <font>
      <sz val="12"/>
      <name val="Arial"/>
      <family val="2"/>
    </font>
    <font>
      <sz val="12"/>
      <name val="Symbol"/>
      <family val="1"/>
      <charset val="2"/>
    </font>
    <font>
      <b/>
      <sz val="12"/>
      <name val="Arial Narrow"/>
      <family val="2"/>
    </font>
    <font>
      <sz val="40"/>
      <name val="Arial"/>
      <family val="2"/>
    </font>
    <font>
      <b/>
      <u/>
      <sz val="12"/>
      <name val="Arial"/>
      <family val="2"/>
    </font>
    <font>
      <b/>
      <sz val="10"/>
      <color indexed="56"/>
      <name val="Arial"/>
      <family val="2"/>
    </font>
    <font>
      <sz val="16"/>
      <color indexed="9"/>
      <name val="Arial"/>
      <family val="2"/>
    </font>
    <font>
      <b/>
      <sz val="11"/>
      <name val="Arial"/>
      <family val="2"/>
    </font>
    <font>
      <sz val="6"/>
      <color indexed="10"/>
      <name val="Arial"/>
      <family val="2"/>
    </font>
    <font>
      <sz val="10"/>
      <name val="Times New Roman"/>
      <family val="1"/>
    </font>
    <font>
      <b/>
      <sz val="10"/>
      <color indexed="12"/>
      <name val="Arial"/>
      <family val="2"/>
    </font>
    <font>
      <b/>
      <sz val="8"/>
      <color indexed="12"/>
      <name val="Arial"/>
      <family val="2"/>
    </font>
    <font>
      <sz val="11"/>
      <color theme="1"/>
      <name val="Calibri"/>
      <family val="2"/>
      <scheme val="minor"/>
    </font>
    <font>
      <sz val="12"/>
      <color theme="1"/>
      <name val="Calibri"/>
      <family val="2"/>
    </font>
    <font>
      <b/>
      <sz val="11"/>
      <color theme="1"/>
      <name val="Calibri"/>
      <family val="2"/>
      <scheme val="minor"/>
    </font>
    <font>
      <sz val="5"/>
      <color theme="1"/>
      <name val="Calibri"/>
      <family val="2"/>
      <scheme val="minor"/>
    </font>
    <font>
      <sz val="5"/>
      <color theme="1"/>
      <name val="Arial"/>
      <family val="2"/>
    </font>
    <font>
      <sz val="11"/>
      <color theme="1"/>
      <name val="Arial"/>
      <family val="2"/>
    </font>
    <font>
      <b/>
      <sz val="10"/>
      <color theme="1"/>
      <name val="Arial"/>
      <family val="2"/>
    </font>
    <font>
      <sz val="8"/>
      <color rgb="FFFF0000"/>
      <name val="Arial"/>
      <family val="2"/>
    </font>
    <font>
      <sz val="14"/>
      <color theme="1"/>
      <name val="Calibri"/>
      <family val="2"/>
      <scheme val="minor"/>
    </font>
    <font>
      <b/>
      <sz val="14"/>
      <color theme="1"/>
      <name val="Calibri"/>
      <family val="2"/>
      <scheme val="minor"/>
    </font>
    <font>
      <sz val="10"/>
      <color rgb="FFFF0000"/>
      <name val="Arial"/>
      <family val="2"/>
    </font>
    <font>
      <sz val="8"/>
      <color theme="0"/>
      <name val="Arial"/>
      <family val="2"/>
    </font>
    <font>
      <b/>
      <sz val="8"/>
      <color theme="1"/>
      <name val="Arial"/>
      <family val="2"/>
    </font>
    <font>
      <sz val="12"/>
      <color theme="1"/>
      <name val="Arial"/>
      <family val="2"/>
    </font>
    <font>
      <sz val="10"/>
      <color theme="1"/>
      <name val="Arial"/>
      <family val="2"/>
    </font>
    <font>
      <sz val="11"/>
      <name val="Arial"/>
      <family val="2"/>
    </font>
    <font>
      <sz val="9"/>
      <color theme="1"/>
      <name val="Arial"/>
      <family val="2"/>
    </font>
  </fonts>
  <fills count="17">
    <fill>
      <patternFill patternType="none"/>
    </fill>
    <fill>
      <patternFill patternType="gray125"/>
    </fill>
    <fill>
      <patternFill patternType="solid">
        <fgColor indexed="11"/>
        <bgColor indexed="64"/>
      </patternFill>
    </fill>
    <fill>
      <patternFill patternType="solid">
        <fgColor indexed="47"/>
        <bgColor indexed="64"/>
      </patternFill>
    </fill>
    <fill>
      <patternFill patternType="solid">
        <fgColor indexed="41"/>
        <bgColor indexed="64"/>
      </patternFill>
    </fill>
    <fill>
      <patternFill patternType="solid">
        <fgColor rgb="FF33CCFF"/>
        <bgColor indexed="64"/>
      </patternFill>
    </fill>
    <fill>
      <patternFill patternType="solid">
        <fgColor rgb="FF9BFFFF"/>
        <bgColor indexed="64"/>
      </patternFill>
    </fill>
    <fill>
      <patternFill patternType="solid">
        <fgColor rgb="FFFFCC81"/>
        <bgColor indexed="64"/>
      </patternFill>
    </fill>
    <fill>
      <patternFill patternType="solid">
        <fgColor rgb="FF00FF00"/>
        <bgColor indexed="64"/>
      </patternFill>
    </fill>
    <fill>
      <patternFill patternType="solid">
        <fgColor rgb="FFDDDDDD"/>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00B0F0"/>
        <bgColor indexed="64"/>
      </patternFill>
    </fill>
    <fill>
      <patternFill patternType="solid">
        <fgColor rgb="FFFFC000"/>
        <bgColor indexed="64"/>
      </patternFill>
    </fill>
    <fill>
      <patternFill patternType="solid">
        <fgColor rgb="FFFFFF00"/>
        <bgColor indexed="64"/>
      </patternFill>
    </fill>
    <fill>
      <patternFill patternType="solid">
        <fgColor theme="3" tint="0.59999389629810485"/>
        <bgColor indexed="64"/>
      </patternFill>
    </fill>
    <fill>
      <patternFill patternType="solid">
        <fgColor rgb="FFD0C5DD"/>
        <bgColor indexed="64"/>
      </patternFill>
    </fill>
  </fills>
  <borders count="98">
    <border>
      <left/>
      <right/>
      <top/>
      <bottom/>
      <diagonal/>
    </border>
    <border>
      <left style="double">
        <color indexed="64"/>
      </left>
      <right/>
      <top style="double">
        <color indexed="64"/>
      </top>
      <bottom style="dotted">
        <color indexed="64"/>
      </bottom>
      <diagonal/>
    </border>
    <border>
      <left/>
      <right/>
      <top style="double">
        <color indexed="64"/>
      </top>
      <bottom style="dotted">
        <color indexed="64"/>
      </bottom>
      <diagonal/>
    </border>
    <border>
      <left/>
      <right style="double">
        <color indexed="64"/>
      </right>
      <top style="double">
        <color indexed="64"/>
      </top>
      <bottom style="dotted">
        <color indexed="64"/>
      </bottom>
      <diagonal/>
    </border>
    <border>
      <left style="double">
        <color indexed="64"/>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double">
        <color indexed="64"/>
      </right>
      <top style="dotted">
        <color indexed="64"/>
      </top>
      <bottom style="double">
        <color indexed="64"/>
      </bottom>
      <diagonal/>
    </border>
    <border>
      <left style="double">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thin">
        <color indexed="64"/>
      </right>
      <top style="hair">
        <color indexed="64"/>
      </top>
      <bottom style="hair">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double">
        <color indexed="64"/>
      </right>
      <top/>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double">
        <color indexed="64"/>
      </left>
      <right style="thin">
        <color indexed="64"/>
      </right>
      <top style="hair">
        <color indexed="64"/>
      </top>
      <bottom style="hair">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double">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bottom style="hair">
        <color indexed="64"/>
      </bottom>
      <diagonal/>
    </border>
    <border>
      <left/>
      <right style="double">
        <color indexed="64"/>
      </right>
      <top style="hair">
        <color indexed="64"/>
      </top>
      <bottom style="double">
        <color indexed="64"/>
      </bottom>
      <diagonal/>
    </border>
    <border>
      <left style="double">
        <color indexed="64"/>
      </left>
      <right/>
      <top style="thin">
        <color indexed="64"/>
      </top>
      <bottom style="thin">
        <color indexed="64"/>
      </bottom>
      <diagonal/>
    </border>
    <border>
      <left style="medium">
        <color indexed="64"/>
      </left>
      <right/>
      <top style="medium">
        <color indexed="64"/>
      </top>
      <bottom style="thin">
        <color indexed="64"/>
      </bottom>
      <diagonal/>
    </border>
    <border>
      <left style="double">
        <color indexed="64"/>
      </left>
      <right style="double">
        <color indexed="64"/>
      </right>
      <top style="double">
        <color indexed="64"/>
      </top>
      <bottom/>
      <diagonal/>
    </border>
    <border>
      <left style="double">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bottom style="hair">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dotted">
        <color indexed="64"/>
      </top>
      <bottom style="dotted">
        <color indexed="64"/>
      </bottom>
      <diagonal/>
    </border>
    <border>
      <left/>
      <right style="thin">
        <color indexed="64"/>
      </right>
      <top style="double">
        <color indexed="64"/>
      </top>
      <bottom style="double">
        <color indexed="64"/>
      </bottom>
      <diagonal/>
    </border>
    <border>
      <left style="thin">
        <color indexed="64"/>
      </left>
      <right style="thin">
        <color indexed="64"/>
      </right>
      <top style="thin">
        <color indexed="64"/>
      </top>
      <bottom style="dotted">
        <color indexed="64"/>
      </bottom>
      <diagonal/>
    </border>
    <border>
      <left style="thin">
        <color indexed="64"/>
      </left>
      <right style="double">
        <color indexed="64"/>
      </right>
      <top style="thin">
        <color indexed="64"/>
      </top>
      <bottom style="dotted">
        <color indexed="64"/>
      </bottom>
      <diagonal/>
    </border>
    <border>
      <left style="double">
        <color indexed="64"/>
      </left>
      <right style="double">
        <color indexed="64"/>
      </right>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thin">
        <color indexed="64"/>
      </right>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8"/>
      </left>
      <right/>
      <top style="double">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8"/>
      </left>
      <right/>
      <top style="thin">
        <color indexed="64"/>
      </top>
      <bottom style="double">
        <color indexed="8"/>
      </bottom>
      <diagonal/>
    </border>
    <border>
      <left/>
      <right/>
      <top style="thin">
        <color indexed="64"/>
      </top>
      <bottom style="double">
        <color indexed="8"/>
      </bottom>
      <diagonal/>
    </border>
    <border>
      <left/>
      <right style="double">
        <color indexed="64"/>
      </right>
      <top style="thin">
        <color indexed="64"/>
      </top>
      <bottom style="double">
        <color indexed="8"/>
      </bottom>
      <diagonal/>
    </border>
    <border>
      <left style="double">
        <color indexed="64"/>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diagonal/>
    </border>
    <border>
      <left style="thin">
        <color indexed="64"/>
      </left>
      <right style="double">
        <color indexed="64"/>
      </right>
      <top/>
      <bottom/>
      <diagonal/>
    </border>
    <border>
      <left style="thin">
        <color indexed="64"/>
      </left>
      <right style="thin">
        <color indexed="64"/>
      </right>
      <top/>
      <bottom/>
      <diagonal/>
    </border>
    <border>
      <left style="double">
        <color indexed="64"/>
      </left>
      <right/>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medium">
        <color indexed="64"/>
      </left>
      <right/>
      <top style="thin">
        <color indexed="64"/>
      </top>
      <bottom style="medium">
        <color indexed="64"/>
      </bottom>
      <diagonal/>
    </border>
    <border>
      <left style="double">
        <color indexed="64"/>
      </left>
      <right/>
      <top style="hair">
        <color indexed="64"/>
      </top>
      <bottom style="double">
        <color indexed="64"/>
      </bottom>
      <diagonal/>
    </border>
    <border>
      <left style="thin">
        <color indexed="64"/>
      </left>
      <right style="double">
        <color indexed="64"/>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double">
        <color indexed="64"/>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style="double">
        <color indexed="64"/>
      </left>
      <right style="thin">
        <color indexed="64"/>
      </right>
      <top style="thin">
        <color indexed="64"/>
      </top>
      <bottom style="dotted">
        <color indexed="64"/>
      </bottom>
      <diagonal/>
    </border>
    <border>
      <left style="double">
        <color indexed="64"/>
      </left>
      <right/>
      <top style="thin">
        <color indexed="64"/>
      </top>
      <bottom/>
      <diagonal/>
    </border>
    <border>
      <left/>
      <right/>
      <top style="thin">
        <color indexed="64"/>
      </top>
      <bottom/>
      <diagonal/>
    </border>
    <border>
      <left/>
      <right style="double">
        <color indexed="64"/>
      </right>
      <top style="thin">
        <color indexed="64"/>
      </top>
      <bottom/>
      <diagonal/>
    </border>
    <border>
      <left style="double">
        <color indexed="64"/>
      </left>
      <right style="double">
        <color indexed="64"/>
      </right>
      <top style="double">
        <color indexed="64"/>
      </top>
      <bottom style="thin">
        <color indexed="64"/>
      </bottom>
      <diagonal/>
    </border>
    <border>
      <left style="thin">
        <color indexed="64"/>
      </left>
      <right/>
      <top/>
      <bottom style="double">
        <color indexed="64"/>
      </bottom>
      <diagonal/>
    </border>
  </borders>
  <cellStyleXfs count="14">
    <xf numFmtId="0" fontId="0" fillId="0" borderId="0"/>
    <xf numFmtId="164" fontId="12"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44" fillId="0" borderId="0"/>
    <xf numFmtId="0" fontId="1" fillId="0" borderId="0"/>
    <xf numFmtId="9" fontId="4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164" fontId="43" fillId="0" borderId="0" applyFont="0" applyFill="0" applyBorder="0" applyAlignment="0" applyProtection="0"/>
  </cellStyleXfs>
  <cellXfs count="574">
    <xf numFmtId="0" fontId="0" fillId="0" borderId="0" xfId="0"/>
    <xf numFmtId="0" fontId="2" fillId="0" borderId="0" xfId="3" applyFont="1" applyAlignment="1">
      <alignment horizontal="centerContinuous" vertical="center" wrapText="1"/>
    </xf>
    <xf numFmtId="0" fontId="1" fillId="0" borderId="0" xfId="3" applyFont="1" applyAlignment="1">
      <alignment horizontal="centerContinuous" vertical="center" wrapText="1"/>
    </xf>
    <xf numFmtId="0" fontId="1" fillId="0" borderId="0" xfId="3" applyFont="1"/>
    <xf numFmtId="0" fontId="4" fillId="0" borderId="0" xfId="3" applyFont="1" applyAlignment="1">
      <alignment horizontal="centerContinuous" vertical="center" wrapText="1"/>
    </xf>
    <xf numFmtId="0" fontId="5" fillId="0" borderId="0" xfId="3" applyFont="1"/>
    <xf numFmtId="0" fontId="1" fillId="0" borderId="0" xfId="3" applyAlignment="1">
      <alignment horizontal="centerContinuous" vertical="center" wrapText="1"/>
    </xf>
    <xf numFmtId="0" fontId="1" fillId="0" borderId="0" xfId="3"/>
    <xf numFmtId="0" fontId="7" fillId="0" borderId="0" xfId="3" applyFont="1" applyAlignment="1">
      <alignment horizontal="centerContinuous" vertical="center"/>
    </xf>
    <xf numFmtId="0" fontId="8" fillId="0" borderId="1" xfId="3" applyFont="1" applyFill="1" applyBorder="1" applyAlignment="1">
      <alignment vertical="center"/>
    </xf>
    <xf numFmtId="0" fontId="8" fillId="0" borderId="2" xfId="3" applyFont="1" applyFill="1" applyBorder="1" applyAlignment="1">
      <alignment vertical="center"/>
    </xf>
    <xf numFmtId="0" fontId="8" fillId="0" borderId="3" xfId="3" applyFont="1" applyFill="1" applyBorder="1" applyAlignment="1">
      <alignment vertical="center"/>
    </xf>
    <xf numFmtId="0" fontId="9" fillId="0" borderId="0" xfId="3" applyFont="1"/>
    <xf numFmtId="1" fontId="10" fillId="0" borderId="4" xfId="3" applyNumberFormat="1" applyFont="1" applyBorder="1" applyAlignment="1">
      <alignment horizontal="center" vertical="center"/>
    </xf>
    <xf numFmtId="0" fontId="11" fillId="0" borderId="5" xfId="3" applyFont="1" applyBorder="1" applyAlignment="1">
      <alignment horizontal="center"/>
    </xf>
    <xf numFmtId="9" fontId="10" fillId="0" borderId="6" xfId="11" applyNumberFormat="1" applyFont="1" applyFill="1" applyBorder="1" applyAlignment="1">
      <alignment horizontal="center" vertical="center"/>
    </xf>
    <xf numFmtId="0" fontId="1" fillId="0" borderId="0" xfId="3" applyFont="1" applyFill="1"/>
    <xf numFmtId="0" fontId="3" fillId="2" borderId="7" xfId="3" applyFont="1" applyFill="1" applyBorder="1" applyAlignment="1">
      <alignment horizontal="center" vertical="center" wrapText="1"/>
    </xf>
    <xf numFmtId="0" fontId="3" fillId="2" borderId="8" xfId="3" applyFont="1" applyFill="1" applyBorder="1" applyAlignment="1">
      <alignment horizontal="center" vertical="center" wrapText="1"/>
    </xf>
    <xf numFmtId="1" fontId="13" fillId="0" borderId="0" xfId="7" applyNumberFormat="1" applyFont="1" applyAlignment="1">
      <alignment horizontal="centerContinuous" vertical="center" wrapText="1"/>
    </xf>
    <xf numFmtId="1" fontId="2" fillId="0" borderId="0" xfId="7" applyNumberFormat="1" applyFont="1" applyAlignment="1">
      <alignment vertical="center" wrapText="1"/>
    </xf>
    <xf numFmtId="0" fontId="3" fillId="0" borderId="0" xfId="7" applyFont="1"/>
    <xf numFmtId="1" fontId="14" fillId="0" borderId="0" xfId="7" applyNumberFormat="1" applyFont="1" applyAlignment="1">
      <alignment horizontal="centerContinuous" vertical="center" wrapText="1"/>
    </xf>
    <xf numFmtId="1" fontId="4" fillId="0" borderId="0" xfId="7" applyNumberFormat="1" applyFont="1" applyAlignment="1">
      <alignment vertical="center" wrapText="1"/>
    </xf>
    <xf numFmtId="1" fontId="15" fillId="0" borderId="0" xfId="7" applyNumberFormat="1" applyFont="1" applyAlignment="1">
      <alignment horizontal="centerContinuous" vertical="center" wrapText="1"/>
    </xf>
    <xf numFmtId="1" fontId="16" fillId="0" borderId="0" xfId="7" applyNumberFormat="1" applyFont="1" applyAlignment="1">
      <alignment vertical="center" wrapText="1"/>
    </xf>
    <xf numFmtId="1" fontId="17" fillId="0" borderId="0" xfId="7" applyNumberFormat="1" applyFont="1" applyAlignment="1">
      <alignment horizontal="centerContinuous" vertical="center" wrapText="1"/>
    </xf>
    <xf numFmtId="1" fontId="18" fillId="0" borderId="0" xfId="7" applyNumberFormat="1" applyFont="1" applyAlignment="1">
      <alignment vertical="center" wrapText="1"/>
    </xf>
    <xf numFmtId="0" fontId="3" fillId="0" borderId="0" xfId="7" applyFont="1" applyAlignment="1">
      <alignment horizontal="center" vertical="center"/>
    </xf>
    <xf numFmtId="4" fontId="3" fillId="0" borderId="0" xfId="7" applyNumberFormat="1" applyFont="1"/>
    <xf numFmtId="0" fontId="1" fillId="0" borderId="0" xfId="7" applyFont="1"/>
    <xf numFmtId="1" fontId="4" fillId="0" borderId="0" xfId="7" applyNumberFormat="1" applyFont="1" applyAlignment="1">
      <alignment horizontal="centerContinuous" vertical="center" wrapText="1"/>
    </xf>
    <xf numFmtId="0" fontId="5" fillId="0" borderId="0" xfId="7" applyFont="1"/>
    <xf numFmtId="0" fontId="1" fillId="0" borderId="0" xfId="7"/>
    <xf numFmtId="0" fontId="9" fillId="0" borderId="0" xfId="7" applyFont="1"/>
    <xf numFmtId="1" fontId="1" fillId="0" borderId="0" xfId="7" applyNumberFormat="1"/>
    <xf numFmtId="1" fontId="19" fillId="0" borderId="0" xfId="7" applyNumberFormat="1" applyFont="1" applyAlignment="1">
      <alignment horizontal="centerContinuous" vertical="center" wrapText="1"/>
    </xf>
    <xf numFmtId="0" fontId="7" fillId="0" borderId="0" xfId="3" applyFont="1" applyAlignment="1">
      <alignment horizontal="centerContinuous" vertical="center" wrapText="1"/>
    </xf>
    <xf numFmtId="1" fontId="2" fillId="0" borderId="0" xfId="7" applyNumberFormat="1" applyFont="1" applyAlignment="1">
      <alignment horizontal="centerContinuous" vertical="center" wrapText="1"/>
    </xf>
    <xf numFmtId="1" fontId="7" fillId="0" borderId="0" xfId="7" applyNumberFormat="1" applyFont="1" applyAlignment="1">
      <alignment horizontal="centerContinuous" vertical="center" wrapText="1"/>
    </xf>
    <xf numFmtId="1" fontId="16" fillId="0" borderId="0" xfId="7" applyNumberFormat="1" applyFont="1" applyAlignment="1">
      <alignment horizontal="centerContinuous" vertical="center" wrapText="1"/>
    </xf>
    <xf numFmtId="1" fontId="18" fillId="0" borderId="0" xfId="7" applyNumberFormat="1" applyFont="1" applyAlignment="1">
      <alignment horizontal="centerContinuous" vertical="center" wrapText="1"/>
    </xf>
    <xf numFmtId="0" fontId="0" fillId="0" borderId="0" xfId="0" applyAlignment="1">
      <alignment horizontal="centerContinuous"/>
    </xf>
    <xf numFmtId="0" fontId="24" fillId="0" borderId="0" xfId="7" applyFont="1" applyAlignment="1">
      <alignment horizontal="center" vertical="center"/>
    </xf>
    <xf numFmtId="0" fontId="46" fillId="0" borderId="0" xfId="0" applyFont="1" applyAlignment="1">
      <alignment horizontal="center" vertical="center"/>
    </xf>
    <xf numFmtId="0" fontId="6" fillId="5" borderId="0" xfId="3" applyFont="1" applyFill="1" applyAlignment="1">
      <alignment horizontal="left" vertical="center"/>
    </xf>
    <xf numFmtId="0" fontId="0" fillId="0" borderId="14" xfId="0" applyBorder="1"/>
    <xf numFmtId="0" fontId="25" fillId="0" borderId="0" xfId="4" applyFont="1" applyAlignment="1">
      <alignment horizontal="center"/>
    </xf>
    <xf numFmtId="0" fontId="1" fillId="0" borderId="0" xfId="4"/>
    <xf numFmtId="0" fontId="5" fillId="0" borderId="0" xfId="4" applyFont="1" applyAlignment="1">
      <alignment horizontal="center"/>
    </xf>
    <xf numFmtId="170" fontId="26" fillId="0" borderId="0" xfId="4" applyNumberFormat="1" applyFont="1" applyAlignment="1">
      <alignment horizontal="center"/>
    </xf>
    <xf numFmtId="170" fontId="25" fillId="0" borderId="0" xfId="4" applyNumberFormat="1" applyFont="1" applyAlignment="1">
      <alignment horizontal="center"/>
    </xf>
    <xf numFmtId="4" fontId="25" fillId="0" borderId="0" xfId="4" applyNumberFormat="1" applyFont="1"/>
    <xf numFmtId="14" fontId="22" fillId="0" borderId="0" xfId="4" applyNumberFormat="1" applyFont="1"/>
    <xf numFmtId="0" fontId="22" fillId="0" borderId="0" xfId="4" applyFont="1"/>
    <xf numFmtId="3" fontId="1" fillId="0" borderId="0" xfId="4" applyNumberFormat="1"/>
    <xf numFmtId="0" fontId="1" fillId="0" borderId="0" xfId="3" applyFont="1" applyAlignment="1">
      <alignment horizontal="centerContinuous"/>
    </xf>
    <xf numFmtId="0" fontId="1" fillId="0" borderId="0" xfId="3" applyAlignment="1">
      <alignment horizontal="centerContinuous"/>
    </xf>
    <xf numFmtId="1" fontId="6" fillId="0" borderId="0" xfId="7" applyNumberFormat="1" applyFont="1" applyAlignment="1">
      <alignment vertical="center" wrapText="1"/>
    </xf>
    <xf numFmtId="0" fontId="3" fillId="0" borderId="15" xfId="3" applyFont="1" applyBorder="1" applyAlignment="1"/>
    <xf numFmtId="0" fontId="3" fillId="0" borderId="16" xfId="3" applyFont="1" applyBorder="1" applyAlignment="1"/>
    <xf numFmtId="0" fontId="3" fillId="0" borderId="0" xfId="7" applyFont="1" applyAlignment="1">
      <alignment horizontal="centerContinuous"/>
    </xf>
    <xf numFmtId="0" fontId="47" fillId="0" borderId="0" xfId="0" applyFont="1" applyAlignment="1">
      <alignment horizontal="center" vertical="center"/>
    </xf>
    <xf numFmtId="171" fontId="8" fillId="0" borderId="0" xfId="3" applyNumberFormat="1" applyFont="1" applyBorder="1" applyAlignment="1">
      <alignment horizontal="center" vertical="center"/>
    </xf>
    <xf numFmtId="0" fontId="8" fillId="0" borderId="0" xfId="3" applyFont="1" applyBorder="1" applyAlignment="1">
      <alignment horizontal="center" vertical="center"/>
    </xf>
    <xf numFmtId="0" fontId="8" fillId="0" borderId="29" xfId="3" applyFont="1" applyBorder="1" applyAlignment="1">
      <alignment horizontal="center" vertical="center"/>
    </xf>
    <xf numFmtId="0" fontId="8" fillId="0" borderId="30" xfId="3" applyFont="1" applyBorder="1" applyAlignment="1">
      <alignment horizontal="center" vertical="center"/>
    </xf>
    <xf numFmtId="0" fontId="3" fillId="0" borderId="12" xfId="3" applyFont="1" applyBorder="1" applyAlignment="1">
      <alignment horizontal="centerContinuous" vertical="center" wrapText="1"/>
    </xf>
    <xf numFmtId="3" fontId="3" fillId="0" borderId="13" xfId="3" applyNumberFormat="1" applyFont="1" applyBorder="1" applyAlignment="1">
      <alignment horizontal="center"/>
    </xf>
    <xf numFmtId="172" fontId="7" fillId="0" borderId="0" xfId="3" applyNumberFormat="1" applyFont="1" applyAlignment="1">
      <alignment horizontal="centerContinuous" vertical="center"/>
    </xf>
    <xf numFmtId="1" fontId="0" fillId="0" borderId="0" xfId="0" applyNumberFormat="1"/>
    <xf numFmtId="15" fontId="0" fillId="0" borderId="0" xfId="0" applyNumberFormat="1"/>
    <xf numFmtId="0" fontId="24" fillId="0" borderId="0" xfId="3" applyFont="1" applyFill="1" applyAlignment="1">
      <alignment horizontal="center" vertical="center"/>
    </xf>
    <xf numFmtId="170" fontId="3" fillId="0" borderId="0" xfId="3" applyNumberFormat="1" applyFont="1" applyFill="1" applyAlignment="1">
      <alignment horizontal="center"/>
    </xf>
    <xf numFmtId="170" fontId="3" fillId="0" borderId="0" xfId="3" applyNumberFormat="1" applyFont="1" applyFill="1" applyAlignment="1">
      <alignment horizontal="center" wrapText="1"/>
    </xf>
    <xf numFmtId="170" fontId="3" fillId="0" borderId="0" xfId="3" applyNumberFormat="1" applyFont="1" applyFill="1" applyBorder="1" applyAlignment="1">
      <alignment horizontal="center"/>
    </xf>
    <xf numFmtId="0" fontId="1" fillId="0" borderId="0" xfId="3" applyAlignment="1">
      <alignment horizontal="center" vertical="center"/>
    </xf>
    <xf numFmtId="0" fontId="1" fillId="0" borderId="0" xfId="3" applyFont="1" applyFill="1" applyAlignment="1">
      <alignment wrapText="1"/>
    </xf>
    <xf numFmtId="2" fontId="1" fillId="0" borderId="0" xfId="3" applyNumberFormat="1"/>
    <xf numFmtId="0" fontId="8" fillId="0" borderId="0" xfId="3" applyFont="1"/>
    <xf numFmtId="0" fontId="8" fillId="0" borderId="0" xfId="3" applyFont="1" applyAlignment="1">
      <alignment wrapText="1"/>
    </xf>
    <xf numFmtId="0" fontId="8" fillId="0" borderId="0" xfId="3" applyFont="1" applyAlignment="1">
      <alignment horizontal="center" vertical="center"/>
    </xf>
    <xf numFmtId="168" fontId="29" fillId="0" borderId="0" xfId="3" applyNumberFormat="1" applyFont="1" applyFill="1" applyAlignment="1">
      <alignment horizontal="center" vertical="center"/>
    </xf>
    <xf numFmtId="168" fontId="21" fillId="6" borderId="0" xfId="3" applyNumberFormat="1" applyFont="1" applyFill="1" applyAlignment="1">
      <alignment horizontal="center"/>
    </xf>
    <xf numFmtId="0" fontId="6" fillId="6" borderId="0" xfId="3" applyFont="1" applyFill="1" applyAlignment="1">
      <alignment horizontal="left" vertical="center"/>
    </xf>
    <xf numFmtId="0" fontId="22" fillId="6" borderId="0" xfId="3" applyFont="1" applyFill="1" applyAlignment="1">
      <alignment horizontal="center" vertical="center"/>
    </xf>
    <xf numFmtId="0" fontId="8" fillId="7" borderId="31" xfId="3" applyFont="1" applyFill="1" applyBorder="1" applyAlignment="1">
      <alignment horizontal="center" vertical="center" wrapText="1"/>
    </xf>
    <xf numFmtId="0" fontId="8" fillId="7" borderId="32" xfId="3" applyFont="1" applyFill="1" applyBorder="1" applyAlignment="1">
      <alignment horizontal="center" vertical="center" wrapText="1"/>
    </xf>
    <xf numFmtId="9" fontId="8" fillId="7" borderId="33" xfId="11" applyFont="1" applyFill="1" applyBorder="1" applyAlignment="1">
      <alignment horizontal="center" vertical="center" wrapText="1"/>
    </xf>
    <xf numFmtId="0" fontId="30" fillId="0" borderId="0" xfId="3" applyFont="1" applyFill="1" applyAlignment="1">
      <alignment horizontal="center" vertical="center"/>
    </xf>
    <xf numFmtId="4" fontId="3" fillId="8" borderId="8" xfId="3" applyNumberFormat="1" applyFont="1" applyFill="1" applyBorder="1" applyAlignment="1">
      <alignment horizontal="center" vertical="center" wrapText="1"/>
    </xf>
    <xf numFmtId="168" fontId="30" fillId="0" borderId="0" xfId="3" applyNumberFormat="1" applyFont="1" applyFill="1" applyAlignment="1">
      <alignment horizontal="center" vertical="center"/>
    </xf>
    <xf numFmtId="0" fontId="1" fillId="7" borderId="17" xfId="3" applyFill="1" applyBorder="1"/>
    <xf numFmtId="0" fontId="31" fillId="7" borderId="18" xfId="3" applyFont="1" applyFill="1" applyBorder="1" applyAlignment="1">
      <alignment horizontal="right" vertical="center"/>
    </xf>
    <xf numFmtId="172" fontId="2" fillId="0" borderId="0" xfId="7" applyNumberFormat="1" applyFont="1" applyAlignment="1">
      <alignment horizontal="centerContinuous" vertical="center" wrapText="1"/>
    </xf>
    <xf numFmtId="4" fontId="8" fillId="0" borderId="36" xfId="7" applyNumberFormat="1" applyFont="1" applyBorder="1" applyAlignment="1">
      <alignment horizontal="center" vertical="center" wrapText="1"/>
    </xf>
    <xf numFmtId="0" fontId="35" fillId="0" borderId="0" xfId="7" applyFont="1" applyAlignment="1">
      <alignment horizontal="centerContinuous" vertical="center"/>
    </xf>
    <xf numFmtId="1" fontId="3" fillId="0" borderId="43" xfId="7" applyNumberFormat="1" applyFont="1" applyBorder="1" applyAlignment="1">
      <alignment horizontal="center" vertical="center" wrapText="1"/>
    </xf>
    <xf numFmtId="0" fontId="27" fillId="0" borderId="0" xfId="3" applyFont="1" applyAlignment="1">
      <alignment horizontal="centerContinuous" vertical="center" wrapText="1"/>
    </xf>
    <xf numFmtId="0" fontId="3" fillId="0" borderId="0" xfId="7" applyFont="1" applyAlignment="1">
      <alignment horizontal="centerContinuous" vertical="center"/>
    </xf>
    <xf numFmtId="4" fontId="3" fillId="0" borderId="0" xfId="7" applyNumberFormat="1" applyFont="1" applyAlignment="1">
      <alignment horizontal="centerContinuous"/>
    </xf>
    <xf numFmtId="0" fontId="7" fillId="0" borderId="0" xfId="7" applyFont="1" applyAlignment="1">
      <alignment horizontal="centerContinuous" vertical="center"/>
    </xf>
    <xf numFmtId="170" fontId="25" fillId="0" borderId="0" xfId="3" applyNumberFormat="1" applyFont="1" applyAlignment="1">
      <alignment horizontal="center"/>
    </xf>
    <xf numFmtId="4" fontId="25" fillId="0" borderId="0" xfId="3" applyNumberFormat="1" applyFont="1"/>
    <xf numFmtId="174" fontId="1" fillId="0" borderId="0" xfId="4" applyNumberFormat="1"/>
    <xf numFmtId="174" fontId="1" fillId="0" borderId="0" xfId="3" applyNumberFormat="1"/>
    <xf numFmtId="0" fontId="8" fillId="7" borderId="19" xfId="4" applyFont="1" applyFill="1" applyBorder="1" applyAlignment="1">
      <alignment horizontal="centerContinuous" vertical="center"/>
    </xf>
    <xf numFmtId="0" fontId="8" fillId="7" borderId="20" xfId="4" applyFont="1" applyFill="1" applyBorder="1" applyAlignment="1">
      <alignment horizontal="centerContinuous" vertical="center"/>
    </xf>
    <xf numFmtId="14" fontId="4" fillId="0" borderId="44" xfId="4" applyNumberFormat="1" applyFont="1" applyBorder="1" applyAlignment="1">
      <alignment horizontal="center"/>
    </xf>
    <xf numFmtId="3" fontId="4" fillId="0" borderId="45" xfId="4" applyNumberFormat="1" applyFont="1" applyBorder="1" applyAlignment="1">
      <alignment horizontal="center"/>
    </xf>
    <xf numFmtId="1" fontId="4" fillId="0" borderId="0" xfId="3" applyNumberFormat="1" applyFont="1" applyAlignment="1">
      <alignment horizontal="centerContinuous" vertical="center" wrapText="1"/>
    </xf>
    <xf numFmtId="0" fontId="1" fillId="0" borderId="0" xfId="3" applyAlignment="1">
      <alignment horizontal="centerContinuous" vertical="center"/>
    </xf>
    <xf numFmtId="0" fontId="36" fillId="0" borderId="0" xfId="3" applyFont="1" applyAlignment="1">
      <alignment horizontal="centerContinuous" vertical="center" wrapText="1"/>
    </xf>
    <xf numFmtId="0" fontId="1" fillId="0" borderId="0" xfId="3" applyAlignment="1">
      <alignment wrapText="1"/>
    </xf>
    <xf numFmtId="0" fontId="3" fillId="2" borderId="46" xfId="3" applyFont="1" applyFill="1" applyBorder="1" applyAlignment="1">
      <alignment horizontal="center" vertical="center" wrapText="1"/>
    </xf>
    <xf numFmtId="15" fontId="3" fillId="2" borderId="8" xfId="3" applyNumberFormat="1" applyFont="1" applyFill="1" applyBorder="1" applyAlignment="1">
      <alignment horizontal="center" vertical="center" wrapText="1"/>
    </xf>
    <xf numFmtId="0" fontId="30" fillId="0" borderId="0" xfId="3" applyFont="1" applyFill="1" applyAlignment="1">
      <alignment horizontal="center" vertical="center" wrapText="1"/>
    </xf>
    <xf numFmtId="0" fontId="27" fillId="9" borderId="45" xfId="3" applyFont="1" applyFill="1" applyBorder="1" applyAlignment="1">
      <alignment horizontal="center" vertical="center" wrapText="1"/>
    </xf>
    <xf numFmtId="0" fontId="1" fillId="0" borderId="0" xfId="3" applyNumberFormat="1"/>
    <xf numFmtId="0" fontId="49" fillId="0" borderId="0" xfId="0" applyFont="1" applyAlignment="1">
      <alignment horizontal="centerContinuous"/>
    </xf>
    <xf numFmtId="168" fontId="6" fillId="5" borderId="0" xfId="3" applyNumberFormat="1" applyFont="1" applyFill="1" applyAlignment="1">
      <alignment horizontal="center"/>
    </xf>
    <xf numFmtId="0" fontId="37" fillId="5" borderId="0" xfId="3" applyFont="1" applyFill="1" applyAlignment="1">
      <alignment horizontal="center" vertical="center"/>
    </xf>
    <xf numFmtId="0" fontId="37" fillId="5" borderId="0" xfId="3" applyFont="1" applyFill="1" applyAlignment="1">
      <alignment horizontal="centerContinuous" vertical="center"/>
    </xf>
    <xf numFmtId="1" fontId="3" fillId="0" borderId="48" xfId="3" applyNumberFormat="1" applyFont="1" applyFill="1" applyBorder="1" applyAlignment="1">
      <alignment horizontal="center" vertical="center"/>
    </xf>
    <xf numFmtId="3" fontId="10" fillId="0" borderId="49" xfId="3" quotePrefix="1" applyNumberFormat="1" applyFont="1" applyFill="1" applyBorder="1" applyAlignment="1">
      <alignment horizontal="center" vertical="center"/>
    </xf>
    <xf numFmtId="0" fontId="0" fillId="0" borderId="0" xfId="0" applyAlignment="1"/>
    <xf numFmtId="1" fontId="3" fillId="0" borderId="52" xfId="7" applyNumberFormat="1" applyFont="1" applyBorder="1" applyAlignment="1">
      <alignment horizontal="center" vertical="center" wrapText="1"/>
    </xf>
    <xf numFmtId="0" fontId="27" fillId="0" borderId="14" xfId="3" applyFont="1" applyFill="1" applyBorder="1" applyAlignment="1">
      <alignment horizontal="center" vertical="center"/>
    </xf>
    <xf numFmtId="0" fontId="28" fillId="0" borderId="0" xfId="3" applyFont="1" applyFill="1" applyBorder="1" applyAlignment="1">
      <alignment wrapText="1"/>
    </xf>
    <xf numFmtId="0" fontId="28" fillId="0" borderId="0" xfId="3" applyFont="1" applyFill="1" applyBorder="1"/>
    <xf numFmtId="0" fontId="27" fillId="0" borderId="0" xfId="3" applyFont="1" applyFill="1" applyBorder="1" applyAlignment="1">
      <alignment horizontal="right" vertical="center"/>
    </xf>
    <xf numFmtId="0" fontId="27" fillId="0" borderId="14" xfId="3" applyFont="1" applyFill="1" applyBorder="1" applyAlignment="1">
      <alignment horizontal="center" vertical="center" wrapText="1"/>
    </xf>
    <xf numFmtId="0" fontId="3" fillId="0" borderId="0" xfId="3" applyFont="1" applyFill="1" applyBorder="1" applyAlignment="1">
      <alignment horizontal="center" vertical="center" wrapText="1"/>
    </xf>
    <xf numFmtId="173" fontId="3" fillId="0" borderId="0" xfId="11" applyNumberFormat="1" applyFont="1" applyFill="1" applyBorder="1" applyAlignment="1">
      <alignment horizontal="center" vertical="center" wrapText="1"/>
    </xf>
    <xf numFmtId="10" fontId="3" fillId="0" borderId="0" xfId="3" applyNumberFormat="1" applyFont="1" applyFill="1" applyBorder="1" applyAlignment="1">
      <alignment horizontal="center" vertical="center" wrapText="1"/>
    </xf>
    <xf numFmtId="0" fontId="3" fillId="0" borderId="14" xfId="3" applyFont="1" applyFill="1" applyBorder="1" applyAlignment="1">
      <alignment horizontal="center" vertical="center" wrapText="1"/>
    </xf>
    <xf numFmtId="0" fontId="3" fillId="0" borderId="0" xfId="3" applyFont="1" applyFill="1" applyBorder="1" applyAlignment="1">
      <alignment horizontal="center" vertical="center"/>
    </xf>
    <xf numFmtId="10" fontId="3" fillId="0" borderId="0" xfId="3" applyNumberFormat="1" applyFont="1" applyFill="1" applyBorder="1" applyAlignment="1">
      <alignment horizontal="center" vertical="center"/>
    </xf>
    <xf numFmtId="0" fontId="3" fillId="0" borderId="14" xfId="3" applyFont="1" applyFill="1" applyBorder="1" applyAlignment="1">
      <alignment horizontal="center" vertical="center"/>
    </xf>
    <xf numFmtId="0" fontId="27" fillId="0" borderId="14" xfId="3" quotePrefix="1" applyFont="1" applyFill="1" applyBorder="1" applyAlignment="1">
      <alignment horizontal="center" vertical="center"/>
    </xf>
    <xf numFmtId="170" fontId="50" fillId="0" borderId="0" xfId="3" applyNumberFormat="1" applyFont="1" applyAlignment="1">
      <alignment horizontal="center"/>
    </xf>
    <xf numFmtId="2" fontId="3" fillId="0" borderId="0" xfId="3" applyNumberFormat="1" applyFont="1" applyFill="1" applyBorder="1" applyAlignment="1">
      <alignment horizontal="center"/>
    </xf>
    <xf numFmtId="0" fontId="0" fillId="0" borderId="0" xfId="0"/>
    <xf numFmtId="0" fontId="8" fillId="10" borderId="40" xfId="3" applyFont="1" applyFill="1" applyBorder="1" applyAlignment="1">
      <alignment horizontal="center" vertical="center"/>
    </xf>
    <xf numFmtId="0" fontId="8" fillId="10" borderId="40" xfId="3" applyFont="1" applyFill="1" applyBorder="1" applyAlignment="1">
      <alignment horizontal="center" vertical="center" wrapText="1"/>
    </xf>
    <xf numFmtId="0" fontId="8" fillId="10" borderId="19" xfId="7" applyFont="1" applyFill="1" applyBorder="1" applyAlignment="1">
      <alignment horizontal="center" vertical="center" wrapText="1"/>
    </xf>
    <xf numFmtId="4" fontId="8" fillId="10" borderId="20" xfId="7" applyNumberFormat="1" applyFont="1" applyFill="1" applyBorder="1" applyAlignment="1">
      <alignment horizontal="center" vertical="center" wrapText="1"/>
    </xf>
    <xf numFmtId="0" fontId="1" fillId="0" borderId="0" xfId="3" applyBorder="1"/>
    <xf numFmtId="9" fontId="8" fillId="0" borderId="0" xfId="11" applyFont="1" applyFill="1" applyBorder="1" applyAlignment="1">
      <alignment horizontal="center" vertical="center" wrapText="1"/>
    </xf>
    <xf numFmtId="9" fontId="8" fillId="0" borderId="0" xfId="11" applyFont="1" applyFill="1" applyBorder="1" applyAlignment="1">
      <alignment horizontal="center" vertical="center"/>
    </xf>
    <xf numFmtId="15" fontId="8" fillId="0" borderId="57" xfId="3" applyNumberFormat="1" applyFont="1" applyFill="1" applyBorder="1" applyAlignment="1">
      <alignment horizontal="center" vertical="center"/>
    </xf>
    <xf numFmtId="15" fontId="20" fillId="0" borderId="58" xfId="3" applyNumberFormat="1" applyFont="1" applyFill="1" applyBorder="1" applyAlignment="1">
      <alignment horizontal="center" vertical="center"/>
    </xf>
    <xf numFmtId="0" fontId="8" fillId="7" borderId="40" xfId="3" applyFont="1" applyFill="1" applyBorder="1" applyAlignment="1">
      <alignment horizontal="center" vertical="center" wrapText="1"/>
    </xf>
    <xf numFmtId="0" fontId="8" fillId="7" borderId="50" xfId="3" applyFont="1" applyFill="1" applyBorder="1" applyAlignment="1">
      <alignment horizontal="center" vertical="center" wrapText="1"/>
    </xf>
    <xf numFmtId="0" fontId="39" fillId="0" borderId="0" xfId="9" applyFont="1" applyAlignment="1" applyProtection="1">
      <alignment horizontal="justify" vertical="center"/>
      <protection locked="0"/>
    </xf>
    <xf numFmtId="1" fontId="4" fillId="0" borderId="0" xfId="9" applyNumberFormat="1" applyFont="1" applyAlignment="1" applyProtection="1">
      <alignment horizontal="centerContinuous" vertical="center" wrapText="1"/>
      <protection hidden="1"/>
    </xf>
    <xf numFmtId="0" fontId="14" fillId="0" borderId="0" xfId="9" applyFont="1" applyAlignment="1" applyProtection="1">
      <alignment horizontal="centerContinuous" vertical="center" wrapText="1"/>
      <protection hidden="1"/>
    </xf>
    <xf numFmtId="4" fontId="14" fillId="0" borderId="0" xfId="9" applyNumberFormat="1" applyFont="1" applyAlignment="1" applyProtection="1">
      <alignment horizontal="centerContinuous" vertical="center" wrapText="1"/>
      <protection hidden="1"/>
    </xf>
    <xf numFmtId="0" fontId="1" fillId="0" borderId="0" xfId="9" applyAlignment="1" applyProtection="1">
      <alignment horizontal="centerContinuous"/>
      <protection hidden="1"/>
    </xf>
    <xf numFmtId="0" fontId="1" fillId="0" borderId="0" xfId="9" applyProtection="1">
      <protection hidden="1"/>
    </xf>
    <xf numFmtId="0" fontId="5" fillId="0" borderId="0" xfId="9" applyFont="1" applyAlignment="1" applyProtection="1">
      <alignment horizontal="centerContinuous"/>
      <protection hidden="1"/>
    </xf>
    <xf numFmtId="0" fontId="5" fillId="0" borderId="0" xfId="9" applyFont="1" applyProtection="1">
      <protection hidden="1"/>
    </xf>
    <xf numFmtId="0" fontId="40" fillId="0" borderId="0" xfId="9" applyFont="1" applyAlignment="1" applyProtection="1">
      <alignment horizontal="centerContinuous" vertical="center" wrapText="1"/>
      <protection hidden="1"/>
    </xf>
    <xf numFmtId="4" fontId="40" fillId="0" borderId="0" xfId="9" applyNumberFormat="1" applyFont="1" applyAlignment="1" applyProtection="1">
      <alignment horizontal="centerContinuous" vertical="center" wrapText="1"/>
      <protection hidden="1"/>
    </xf>
    <xf numFmtId="0" fontId="4" fillId="0" borderId="0" xfId="9" applyFont="1" applyAlignment="1" applyProtection="1">
      <alignment horizontal="centerContinuous" vertical="center" wrapText="1"/>
      <protection hidden="1"/>
    </xf>
    <xf numFmtId="0" fontId="4" fillId="0" borderId="0" xfId="9" applyFont="1" applyAlignment="1" applyProtection="1">
      <alignment horizontal="centerContinuous" vertical="center"/>
      <protection hidden="1"/>
    </xf>
    <xf numFmtId="4" fontId="41" fillId="0" borderId="0" xfId="9" applyNumberFormat="1" applyFont="1" applyFill="1" applyBorder="1" applyAlignment="1" applyProtection="1">
      <alignment horizontal="centerContinuous" vertical="center" wrapText="1"/>
      <protection locked="0"/>
    </xf>
    <xf numFmtId="0" fontId="41" fillId="0" borderId="0" xfId="9" applyNumberFormat="1" applyFont="1" applyFill="1" applyBorder="1" applyAlignment="1" applyProtection="1">
      <alignment horizontal="centerContinuous" vertical="center" wrapText="1"/>
      <protection locked="0"/>
    </xf>
    <xf numFmtId="4" fontId="1" fillId="0" borderId="0" xfId="9" applyNumberFormat="1" applyProtection="1">
      <protection hidden="1"/>
    </xf>
    <xf numFmtId="0" fontId="41" fillId="4" borderId="51" xfId="9" applyNumberFormat="1" applyFont="1" applyFill="1" applyBorder="1" applyAlignment="1" applyProtection="1">
      <alignment horizontal="centerContinuous" vertical="center" wrapText="1"/>
      <protection locked="0"/>
    </xf>
    <xf numFmtId="175" fontId="42" fillId="0" borderId="51" xfId="9" applyNumberFormat="1" applyFont="1" applyBorder="1" applyAlignment="1" applyProtection="1">
      <alignment horizontal="center" vertical="center" wrapText="1"/>
      <protection hidden="1"/>
    </xf>
    <xf numFmtId="0" fontId="1" fillId="0" borderId="0" xfId="9" applyAlignment="1" applyProtection="1">
      <alignment horizontal="centerContinuous" vertical="center"/>
      <protection hidden="1"/>
    </xf>
    <xf numFmtId="4" fontId="1" fillId="0" borderId="0" xfId="9" applyNumberFormat="1" applyAlignment="1" applyProtection="1">
      <alignment horizontal="centerContinuous" vertical="center"/>
      <protection hidden="1"/>
    </xf>
    <xf numFmtId="0" fontId="8" fillId="0" borderId="59" xfId="9" applyFont="1" applyBorder="1" applyAlignment="1" applyProtection="1">
      <alignment horizontal="center"/>
      <protection hidden="1"/>
    </xf>
    <xf numFmtId="0" fontId="8" fillId="0" borderId="29" xfId="9" applyFont="1" applyBorder="1" applyAlignment="1" applyProtection="1">
      <alignment horizontal="center" vertical="center"/>
      <protection hidden="1"/>
    </xf>
    <xf numFmtId="4" fontId="8" fillId="0" borderId="29" xfId="9" applyNumberFormat="1" applyFont="1" applyBorder="1" applyAlignment="1" applyProtection="1">
      <alignment horizontal="center" vertical="center"/>
      <protection hidden="1"/>
    </xf>
    <xf numFmtId="0" fontId="1" fillId="0" borderId="30" xfId="9" applyBorder="1" applyProtection="1">
      <protection hidden="1"/>
    </xf>
    <xf numFmtId="0" fontId="8" fillId="0" borderId="25" xfId="3" applyNumberFormat="1" applyFont="1" applyFill="1" applyBorder="1" applyAlignment="1">
      <alignment horizontal="center" vertical="center" wrapText="1"/>
    </xf>
    <xf numFmtId="0" fontId="8" fillId="0" borderId="25" xfId="3" applyFont="1" applyFill="1" applyBorder="1" applyAlignment="1">
      <alignment horizontal="center" vertical="center" wrapText="1"/>
    </xf>
    <xf numFmtId="10" fontId="8" fillId="0" borderId="25" xfId="3" applyNumberFormat="1" applyFont="1" applyFill="1" applyBorder="1" applyAlignment="1">
      <alignment horizontal="center" vertical="center" wrapText="1"/>
    </xf>
    <xf numFmtId="4" fontId="8" fillId="0" borderId="25" xfId="3" applyNumberFormat="1" applyFont="1" applyFill="1" applyBorder="1" applyAlignment="1">
      <alignment horizontal="center" vertical="center" wrapText="1"/>
    </xf>
    <xf numFmtId="3" fontId="8" fillId="0" borderId="25" xfId="3" applyNumberFormat="1" applyFont="1" applyFill="1" applyBorder="1" applyAlignment="1">
      <alignment horizontal="center" vertical="center" wrapText="1"/>
    </xf>
    <xf numFmtId="3" fontId="8" fillId="0" borderId="38" xfId="3" applyNumberFormat="1" applyFont="1" applyFill="1" applyBorder="1" applyAlignment="1">
      <alignment horizontal="center" vertical="center" wrapText="1"/>
    </xf>
    <xf numFmtId="0" fontId="8" fillId="0" borderId="25" xfId="4" applyFont="1" applyFill="1" applyBorder="1" applyAlignment="1">
      <alignment horizontal="center" vertical="center" wrapText="1"/>
    </xf>
    <xf numFmtId="0" fontId="1" fillId="0" borderId="60" xfId="9" applyFont="1" applyBorder="1" applyAlignment="1" applyProtection="1">
      <alignment wrapText="1"/>
      <protection hidden="1"/>
    </xf>
    <xf numFmtId="0" fontId="39" fillId="0" borderId="0" xfId="9" applyFont="1" applyFill="1" applyAlignment="1" applyProtection="1">
      <alignment horizontal="justify" vertical="center"/>
      <protection locked="0"/>
    </xf>
    <xf numFmtId="0" fontId="1" fillId="0" borderId="60" xfId="9" applyFont="1" applyFill="1" applyBorder="1" applyAlignment="1" applyProtection="1">
      <alignment wrapText="1"/>
      <protection hidden="1"/>
    </xf>
    <xf numFmtId="0" fontId="1" fillId="0" borderId="0" xfId="9" applyFill="1" applyProtection="1">
      <protection hidden="1"/>
    </xf>
    <xf numFmtId="0" fontId="23" fillId="0" borderId="61" xfId="9" applyNumberFormat="1" applyFont="1" applyBorder="1" applyAlignment="1" applyProtection="1">
      <alignment horizontal="center" vertical="center"/>
      <protection hidden="1"/>
    </xf>
    <xf numFmtId="3" fontId="3" fillId="0" borderId="62" xfId="9" applyNumberFormat="1" applyFont="1" applyBorder="1" applyProtection="1">
      <protection hidden="1"/>
    </xf>
    <xf numFmtId="4" fontId="3" fillId="0" borderId="62" xfId="9" applyNumberFormat="1" applyFont="1" applyBorder="1" applyProtection="1">
      <protection hidden="1"/>
    </xf>
    <xf numFmtId="2" fontId="3" fillId="0" borderId="62" xfId="9" applyNumberFormat="1" applyFont="1" applyBorder="1" applyAlignment="1" applyProtection="1">
      <alignment horizontal="center"/>
      <protection hidden="1"/>
    </xf>
    <xf numFmtId="0" fontId="1" fillId="0" borderId="63" xfId="9" applyBorder="1" applyProtection="1">
      <protection hidden="1"/>
    </xf>
    <xf numFmtId="49" fontId="23" fillId="0" borderId="0" xfId="9" applyNumberFormat="1" applyFont="1" applyBorder="1" applyAlignment="1" applyProtection="1">
      <alignment vertical="center"/>
      <protection hidden="1"/>
    </xf>
    <xf numFmtId="168" fontId="21" fillId="6" borderId="0" xfId="3" applyNumberFormat="1" applyFont="1" applyFill="1" applyAlignment="1">
      <alignment horizontal="left"/>
    </xf>
    <xf numFmtId="0" fontId="0" fillId="0" borderId="0" xfId="0" applyAlignment="1">
      <alignment horizontal="center"/>
    </xf>
    <xf numFmtId="0" fontId="1" fillId="7" borderId="56" xfId="3" applyFill="1" applyBorder="1"/>
    <xf numFmtId="0" fontId="8" fillId="13" borderId="65" xfId="3" applyFont="1" applyFill="1" applyBorder="1" applyAlignment="1">
      <alignment horizontal="centerContinuous" vertical="center" wrapText="1"/>
    </xf>
    <xf numFmtId="0" fontId="8" fillId="13" borderId="29" xfId="3" applyFont="1" applyFill="1" applyBorder="1" applyAlignment="1">
      <alignment horizontal="centerContinuous" vertical="center" wrapText="1"/>
    </xf>
    <xf numFmtId="9" fontId="8" fillId="13" borderId="66" xfId="11" applyFont="1" applyFill="1" applyBorder="1" applyAlignment="1">
      <alignment horizontal="centerContinuous" vertical="center" wrapText="1"/>
    </xf>
    <xf numFmtId="0" fontId="52" fillId="12" borderId="51" xfId="0" applyFont="1" applyFill="1" applyBorder="1" applyAlignment="1">
      <alignment horizontal="center"/>
    </xf>
    <xf numFmtId="0" fontId="38" fillId="0" borderId="0" xfId="3" applyFont="1" applyAlignment="1">
      <alignment horizontal="centerContinuous" vertical="center" wrapText="1"/>
    </xf>
    <xf numFmtId="0" fontId="51" fillId="0" borderId="51" xfId="0" applyFont="1" applyBorder="1" applyAlignment="1">
      <alignment horizontal="center"/>
    </xf>
    <xf numFmtId="0" fontId="3" fillId="0" borderId="8" xfId="3" applyFont="1" applyFill="1" applyBorder="1" applyAlignment="1">
      <alignment horizontal="center" vertical="center" wrapText="1"/>
    </xf>
    <xf numFmtId="0" fontId="54" fillId="0" borderId="7" xfId="3" applyFont="1" applyFill="1" applyBorder="1" applyAlignment="1">
      <alignment horizontal="center" vertical="center" wrapText="1"/>
    </xf>
    <xf numFmtId="9" fontId="3" fillId="0" borderId="9" xfId="10" applyFont="1" applyFill="1" applyBorder="1" applyAlignment="1">
      <alignment horizontal="center" vertical="center" wrapText="1"/>
    </xf>
    <xf numFmtId="169" fontId="3" fillId="0" borderId="9" xfId="10" applyNumberFormat="1" applyFont="1" applyFill="1" applyBorder="1" applyAlignment="1">
      <alignment horizontal="center" vertical="center" wrapText="1"/>
    </xf>
    <xf numFmtId="9" fontId="3" fillId="0" borderId="9" xfId="10" applyNumberFormat="1" applyFont="1" applyFill="1" applyBorder="1" applyAlignment="1">
      <alignment horizontal="center" vertical="center" wrapText="1"/>
    </xf>
    <xf numFmtId="1" fontId="3" fillId="0" borderId="68" xfId="7" applyNumberFormat="1" applyFont="1" applyBorder="1" applyAlignment="1">
      <alignment horizontal="center" vertical="center" wrapText="1"/>
    </xf>
    <xf numFmtId="1" fontId="3" fillId="0" borderId="28" xfId="7" applyNumberFormat="1" applyFont="1" applyBorder="1" applyAlignment="1">
      <alignment horizontal="center" vertical="center" wrapText="1"/>
    </xf>
    <xf numFmtId="1" fontId="3" fillId="0" borderId="42" xfId="7" applyNumberFormat="1" applyFont="1" applyBorder="1" applyAlignment="1">
      <alignment horizontal="center" vertical="center" wrapText="1"/>
    </xf>
    <xf numFmtId="0" fontId="27" fillId="0" borderId="0" xfId="3" applyFont="1" applyFill="1" applyBorder="1" applyAlignment="1">
      <alignment horizontal="center" vertical="center"/>
    </xf>
    <xf numFmtId="0" fontId="27" fillId="0" borderId="0" xfId="3" applyFont="1" applyFill="1" applyBorder="1" applyAlignment="1">
      <alignment horizontal="center" vertical="center" wrapText="1"/>
    </xf>
    <xf numFmtId="9" fontId="3" fillId="2" borderId="26" xfId="11" applyFont="1" applyFill="1" applyBorder="1" applyAlignment="1">
      <alignment horizontal="center" vertical="center" wrapText="1"/>
    </xf>
    <xf numFmtId="0" fontId="47" fillId="0" borderId="0" xfId="0" applyFont="1" applyFill="1" applyAlignment="1">
      <alignment horizontal="center" vertical="center"/>
    </xf>
    <xf numFmtId="0" fontId="0" fillId="0" borderId="14" xfId="0" applyFill="1" applyBorder="1"/>
    <xf numFmtId="0" fontId="0" fillId="0" borderId="0" xfId="0" applyFill="1"/>
    <xf numFmtId="0" fontId="0" fillId="0" borderId="0" xfId="0" applyFill="1" applyAlignment="1"/>
    <xf numFmtId="0" fontId="3" fillId="0" borderId="83" xfId="3" applyFont="1" applyFill="1" applyBorder="1" applyAlignment="1"/>
    <xf numFmtId="0" fontId="3" fillId="0" borderId="79" xfId="3" applyFont="1" applyFill="1" applyBorder="1" applyAlignment="1"/>
    <xf numFmtId="0" fontId="3" fillId="2" borderId="54" xfId="3" applyFont="1" applyFill="1" applyBorder="1" applyAlignment="1">
      <alignment horizontal="center" vertical="center" wrapText="1"/>
    </xf>
    <xf numFmtId="0" fontId="3" fillId="2" borderId="47" xfId="3" applyFont="1" applyFill="1" applyBorder="1" applyAlignment="1">
      <alignment horizontal="center" vertical="center" wrapText="1"/>
    </xf>
    <xf numFmtId="9" fontId="3" fillId="2" borderId="47" xfId="11" applyFont="1" applyFill="1" applyBorder="1" applyAlignment="1">
      <alignment horizontal="center" vertical="center" wrapText="1"/>
    </xf>
    <xf numFmtId="173" fontId="3" fillId="2" borderId="47" xfId="11" applyNumberFormat="1" applyFont="1" applyFill="1" applyBorder="1" applyAlignment="1">
      <alignment horizontal="center" vertical="center" wrapText="1"/>
    </xf>
    <xf numFmtId="15" fontId="3" fillId="2" borderId="88" xfId="3" applyNumberFormat="1" applyFont="1" applyFill="1" applyBorder="1" applyAlignment="1">
      <alignment horizontal="center" vertical="center" wrapText="1"/>
    </xf>
    <xf numFmtId="4" fontId="3" fillId="8" borderId="88" xfId="3" applyNumberFormat="1" applyFont="1" applyFill="1" applyBorder="1" applyAlignment="1">
      <alignment horizontal="center" vertical="center" wrapText="1"/>
    </xf>
    <xf numFmtId="9" fontId="3" fillId="8" borderId="88" xfId="10" applyFont="1" applyFill="1" applyBorder="1" applyAlignment="1">
      <alignment horizontal="center" vertical="center" wrapText="1"/>
    </xf>
    <xf numFmtId="0" fontId="1" fillId="0" borderId="21" xfId="3" applyFont="1" applyBorder="1" applyAlignment="1">
      <alignment vertical="center" wrapText="1"/>
    </xf>
    <xf numFmtId="0" fontId="21" fillId="6" borderId="0" xfId="3" applyFont="1" applyFill="1" applyAlignment="1">
      <alignment horizontal="left" vertical="center"/>
    </xf>
    <xf numFmtId="0" fontId="3" fillId="0" borderId="74" xfId="3" applyFont="1" applyBorder="1" applyAlignment="1">
      <alignment vertical="center"/>
    </xf>
    <xf numFmtId="0" fontId="3" fillId="0" borderId="67" xfId="3" applyFont="1" applyBorder="1" applyAlignment="1">
      <alignment vertical="center"/>
    </xf>
    <xf numFmtId="0" fontId="0" fillId="0" borderId="67" xfId="0" applyBorder="1"/>
    <xf numFmtId="0" fontId="0" fillId="0" borderId="75" xfId="0" applyBorder="1"/>
    <xf numFmtId="0" fontId="3" fillId="2" borderId="19" xfId="3" applyFont="1" applyFill="1" applyBorder="1" applyAlignment="1">
      <alignment horizontal="center" vertical="center" wrapText="1"/>
    </xf>
    <xf numFmtId="0" fontId="3" fillId="2" borderId="53" xfId="3" applyFont="1" applyFill="1" applyBorder="1" applyAlignment="1">
      <alignment horizontal="justify" vertical="center" wrapText="1"/>
    </xf>
    <xf numFmtId="0" fontId="3" fillId="2" borderId="53" xfId="3" applyFont="1" applyFill="1" applyBorder="1" applyAlignment="1">
      <alignment horizontal="center" vertical="center" wrapText="1"/>
    </xf>
    <xf numFmtId="9" fontId="3" fillId="2" borderId="53" xfId="11" applyFont="1" applyFill="1" applyBorder="1" applyAlignment="1">
      <alignment horizontal="center" vertical="center" wrapText="1"/>
    </xf>
    <xf numFmtId="0" fontId="55" fillId="0" borderId="53" xfId="0" applyFont="1" applyBorder="1" applyAlignment="1">
      <alignment horizontal="center" vertical="center"/>
    </xf>
    <xf numFmtId="0" fontId="3" fillId="2" borderId="20" xfId="3" applyFont="1" applyFill="1" applyBorder="1" applyAlignment="1">
      <alignment horizontal="center" vertical="center" wrapText="1"/>
    </xf>
    <xf numFmtId="0" fontId="3" fillId="2" borderId="44" xfId="3" applyFont="1" applyFill="1" applyBorder="1" applyAlignment="1">
      <alignment horizontal="center" vertical="center" wrapText="1"/>
    </xf>
    <xf numFmtId="0" fontId="3" fillId="2" borderId="55" xfId="3" applyFont="1" applyFill="1" applyBorder="1" applyAlignment="1">
      <alignment horizontal="justify" vertical="center" wrapText="1"/>
    </xf>
    <xf numFmtId="0" fontId="3" fillId="2" borderId="55" xfId="3" applyFont="1" applyFill="1" applyBorder="1" applyAlignment="1">
      <alignment horizontal="center" vertical="center" wrapText="1"/>
    </xf>
    <xf numFmtId="173" fontId="3" fillId="2" borderId="55" xfId="11" applyNumberFormat="1" applyFont="1" applyFill="1" applyBorder="1" applyAlignment="1">
      <alignment horizontal="center" vertical="center" wrapText="1"/>
    </xf>
    <xf numFmtId="0" fontId="55" fillId="0" borderId="55" xfId="0" applyFont="1" applyBorder="1" applyAlignment="1">
      <alignment horizontal="center" vertical="center"/>
    </xf>
    <xf numFmtId="0" fontId="3" fillId="2" borderId="45" xfId="3" applyFont="1" applyFill="1" applyBorder="1" applyAlignment="1">
      <alignment horizontal="center" vertical="center" wrapText="1"/>
    </xf>
    <xf numFmtId="0" fontId="7" fillId="16" borderId="64" xfId="3" applyFont="1" applyFill="1" applyBorder="1" applyAlignment="1">
      <alignment horizontal="center" vertical="center"/>
    </xf>
    <xf numFmtId="0" fontId="7" fillId="9" borderId="12" xfId="3" applyFont="1" applyFill="1" applyBorder="1" applyAlignment="1">
      <alignment horizontal="right" vertical="center"/>
    </xf>
    <xf numFmtId="2" fontId="7" fillId="9" borderId="13" xfId="3" applyNumberFormat="1" applyFont="1" applyFill="1" applyBorder="1" applyAlignment="1">
      <alignment horizontal="center"/>
    </xf>
    <xf numFmtId="0" fontId="3" fillId="2" borderId="52" xfId="3" applyFont="1" applyFill="1" applyBorder="1" applyAlignment="1">
      <alignment horizontal="center" vertical="center" wrapText="1"/>
    </xf>
    <xf numFmtId="0" fontId="3" fillId="2" borderId="69" xfId="3" applyFont="1" applyFill="1" applyBorder="1" applyAlignment="1">
      <alignment horizontal="justify" vertical="center" wrapText="1"/>
    </xf>
    <xf numFmtId="0" fontId="3" fillId="2" borderId="69" xfId="3" applyFont="1" applyFill="1" applyBorder="1" applyAlignment="1">
      <alignment horizontal="center" vertical="center" wrapText="1"/>
    </xf>
    <xf numFmtId="9" fontId="3" fillId="2" borderId="69" xfId="11" applyFont="1" applyFill="1" applyBorder="1" applyAlignment="1">
      <alignment horizontal="center" vertical="center" wrapText="1"/>
    </xf>
    <xf numFmtId="0" fontId="3" fillId="2" borderId="25" xfId="3" applyFont="1" applyFill="1" applyBorder="1" applyAlignment="1">
      <alignment horizontal="center" vertical="center" wrapText="1"/>
    </xf>
    <xf numFmtId="0" fontId="3" fillId="2" borderId="26" xfId="3" applyFont="1" applyFill="1" applyBorder="1" applyAlignment="1">
      <alignment horizontal="justify" vertical="center" wrapText="1"/>
    </xf>
    <xf numFmtId="0" fontId="3" fillId="2" borderId="26" xfId="3" applyFont="1" applyFill="1" applyBorder="1" applyAlignment="1">
      <alignment horizontal="center" vertical="center" wrapText="1"/>
    </xf>
    <xf numFmtId="0" fontId="55" fillId="0" borderId="26" xfId="0" applyFont="1" applyBorder="1" applyAlignment="1">
      <alignment horizontal="center" vertical="center"/>
    </xf>
    <xf numFmtId="0" fontId="3" fillId="2" borderId="34" xfId="3" applyFont="1" applyFill="1" applyBorder="1" applyAlignment="1">
      <alignment horizontal="center" vertical="center" wrapText="1"/>
    </xf>
    <xf numFmtId="0" fontId="8" fillId="7" borderId="33" xfId="3" applyFont="1" applyFill="1" applyBorder="1" applyAlignment="1">
      <alignment horizontal="center" vertical="center"/>
    </xf>
    <xf numFmtId="0" fontId="4" fillId="15" borderId="0" xfId="3" applyFont="1" applyFill="1" applyBorder="1" applyAlignment="1">
      <alignment horizontal="left" vertical="center"/>
    </xf>
    <xf numFmtId="0" fontId="4" fillId="15" borderId="14" xfId="3" applyFont="1" applyFill="1" applyBorder="1" applyAlignment="1">
      <alignment horizontal="left" vertical="center"/>
    </xf>
    <xf numFmtId="0" fontId="27" fillId="0" borderId="0" xfId="3" applyFont="1" applyFill="1" applyBorder="1" applyAlignment="1">
      <alignment horizontal="center" vertical="center" wrapText="1"/>
    </xf>
    <xf numFmtId="0" fontId="27" fillId="0" borderId="0" xfId="3" applyFont="1" applyFill="1" applyBorder="1" applyAlignment="1">
      <alignment horizontal="right" vertical="center" wrapText="1"/>
    </xf>
    <xf numFmtId="0" fontId="27" fillId="0" borderId="0" xfId="3" applyFont="1" applyFill="1" applyBorder="1" applyAlignment="1">
      <alignment horizontal="center" vertical="center"/>
    </xf>
    <xf numFmtId="0" fontId="27" fillId="0" borderId="67" xfId="3" applyFont="1" applyFill="1" applyBorder="1" applyAlignment="1">
      <alignment horizontal="center" vertical="center"/>
    </xf>
    <xf numFmtId="0" fontId="27" fillId="0" borderId="75" xfId="3" applyFont="1" applyFill="1" applyBorder="1" applyAlignment="1">
      <alignment horizontal="center" vertical="center"/>
    </xf>
    <xf numFmtId="0" fontId="8" fillId="13" borderId="33" xfId="3" applyFont="1" applyFill="1" applyBorder="1" applyAlignment="1">
      <alignment horizontal="center" vertical="center" wrapText="1"/>
    </xf>
    <xf numFmtId="9" fontId="8" fillId="13" borderId="33" xfId="11" applyFont="1" applyFill="1" applyBorder="1" applyAlignment="1">
      <alignment horizontal="center" vertical="center" wrapText="1"/>
    </xf>
    <xf numFmtId="0" fontId="8" fillId="0" borderId="17" xfId="3" applyFont="1" applyBorder="1" applyAlignment="1">
      <alignment horizontal="left" vertical="center"/>
    </xf>
    <xf numFmtId="0" fontId="8" fillId="0" borderId="18" xfId="3" applyFont="1" applyBorder="1" applyAlignment="1">
      <alignment horizontal="left" vertical="center"/>
    </xf>
    <xf numFmtId="0" fontId="8" fillId="0" borderId="56" xfId="3" applyFont="1" applyBorder="1" applyAlignment="1">
      <alignment horizontal="left" vertical="center"/>
    </xf>
    <xf numFmtId="0" fontId="8" fillId="0" borderId="18" xfId="3" applyFont="1" applyBorder="1" applyAlignment="1">
      <alignment horizontal="left" vertical="center" wrapText="1"/>
    </xf>
    <xf numFmtId="0" fontId="8" fillId="0" borderId="56" xfId="3" applyFont="1" applyBorder="1" applyAlignment="1">
      <alignment horizontal="left" vertical="center" wrapText="1"/>
    </xf>
    <xf numFmtId="0" fontId="3" fillId="2" borderId="46" xfId="3" applyFont="1" applyFill="1" applyBorder="1" applyAlignment="1">
      <alignment horizontal="justify" vertical="center" wrapText="1"/>
    </xf>
    <xf numFmtId="0" fontId="0" fillId="0" borderId="34" xfId="0" applyBorder="1" applyAlignment="1">
      <alignment horizontal="center" vertical="center"/>
    </xf>
    <xf numFmtId="0" fontId="0" fillId="0" borderId="34" xfId="0" applyBorder="1"/>
    <xf numFmtId="0" fontId="27" fillId="9" borderId="78" xfId="3" applyFont="1" applyFill="1" applyBorder="1" applyAlignment="1">
      <alignment horizontal="center" vertical="center"/>
    </xf>
    <xf numFmtId="4" fontId="3" fillId="8" borderId="26" xfId="3" applyNumberFormat="1" applyFont="1" applyFill="1" applyBorder="1" applyAlignment="1">
      <alignment horizontal="center" vertical="center" wrapText="1"/>
    </xf>
    <xf numFmtId="0" fontId="3" fillId="0" borderId="79" xfId="3" applyFont="1" applyBorder="1" applyAlignment="1"/>
    <xf numFmtId="0" fontId="3" fillId="0" borderId="0" xfId="3" applyFont="1" applyBorder="1" applyAlignment="1"/>
    <xf numFmtId="0" fontId="0" fillId="0" borderId="0" xfId="0" applyBorder="1"/>
    <xf numFmtId="173" fontId="3" fillId="2" borderId="26" xfId="11" applyNumberFormat="1" applyFont="1" applyFill="1" applyBorder="1" applyAlignment="1">
      <alignment horizontal="center" vertical="center" wrapText="1"/>
    </xf>
    <xf numFmtId="0" fontId="51" fillId="0" borderId="0" xfId="0" applyFont="1" applyBorder="1" applyAlignment="1">
      <alignment horizontal="center"/>
    </xf>
    <xf numFmtId="0" fontId="52" fillId="0" borderId="51" xfId="0" applyFont="1" applyBorder="1" applyAlignment="1">
      <alignment horizontal="center"/>
    </xf>
    <xf numFmtId="0" fontId="3" fillId="0" borderId="83" xfId="3" applyFont="1" applyBorder="1" applyAlignment="1"/>
    <xf numFmtId="0" fontId="3" fillId="0" borderId="21" xfId="3" applyFont="1" applyBorder="1" applyAlignment="1">
      <alignment vertical="center" wrapText="1"/>
    </xf>
    <xf numFmtId="9" fontId="3" fillId="14" borderId="53" xfId="11" applyFont="1" applyFill="1" applyBorder="1" applyAlignment="1">
      <alignment horizontal="center" vertical="center" wrapText="1"/>
    </xf>
    <xf numFmtId="0" fontId="8" fillId="7" borderId="65" xfId="3" applyFont="1" applyFill="1" applyBorder="1" applyAlignment="1">
      <alignment horizontal="centerContinuous" vertical="center"/>
    </xf>
    <xf numFmtId="0" fontId="8" fillId="7" borderId="66" xfId="3" applyFont="1" applyFill="1" applyBorder="1" applyAlignment="1">
      <alignment horizontal="centerContinuous" vertical="center"/>
    </xf>
    <xf numFmtId="0" fontId="8" fillId="7" borderId="65" xfId="3" applyFont="1" applyFill="1" applyBorder="1" applyAlignment="1">
      <alignment horizontal="centerContinuous" vertical="center" wrapText="1"/>
    </xf>
    <xf numFmtId="9" fontId="8" fillId="7" borderId="66" xfId="11" applyFont="1" applyFill="1" applyBorder="1" applyAlignment="1">
      <alignment horizontal="centerContinuous" vertical="center" wrapText="1"/>
    </xf>
    <xf numFmtId="0" fontId="1" fillId="0" borderId="75" xfId="3" applyBorder="1"/>
    <xf numFmtId="0" fontId="4" fillId="15" borderId="25" xfId="3" applyFont="1" applyFill="1" applyBorder="1" applyAlignment="1">
      <alignment horizontal="left" vertical="center"/>
    </xf>
    <xf numFmtId="10" fontId="3" fillId="2" borderId="26" xfId="11" applyNumberFormat="1" applyFont="1" applyFill="1" applyBorder="1" applyAlignment="1">
      <alignment horizontal="center" vertical="center" wrapText="1"/>
    </xf>
    <xf numFmtId="15" fontId="3" fillId="2" borderId="26" xfId="3" applyNumberFormat="1" applyFont="1" applyFill="1" applyBorder="1" applyAlignment="1">
      <alignment horizontal="center" vertical="center" wrapText="1"/>
    </xf>
    <xf numFmtId="167" fontId="3" fillId="11" borderId="26" xfId="3" applyNumberFormat="1" applyFont="1" applyFill="1" applyBorder="1" applyAlignment="1">
      <alignment horizontal="center" vertical="center" wrapText="1"/>
    </xf>
    <xf numFmtId="9" fontId="3" fillId="8" borderId="26" xfId="10" applyFont="1" applyFill="1" applyBorder="1" applyAlignment="1">
      <alignment horizontal="center" vertical="center" wrapText="1"/>
    </xf>
    <xf numFmtId="4" fontId="53" fillId="0" borderId="34" xfId="3" applyNumberFormat="1" applyFont="1" applyBorder="1" applyAlignment="1">
      <alignment vertical="center" wrapText="1"/>
    </xf>
    <xf numFmtId="4" fontId="1" fillId="0" borderId="34" xfId="3" applyNumberFormat="1" applyFont="1" applyBorder="1" applyAlignment="1">
      <alignment vertical="center" wrapText="1"/>
    </xf>
    <xf numFmtId="0" fontId="1" fillId="0" borderId="34" xfId="3" applyFont="1" applyBorder="1" applyAlignment="1">
      <alignment vertical="center" wrapText="1"/>
    </xf>
    <xf numFmtId="0" fontId="1" fillId="12" borderId="83" xfId="3" applyFill="1" applyBorder="1"/>
    <xf numFmtId="0" fontId="31" fillId="12" borderId="79" xfId="3" applyFont="1" applyFill="1" applyBorder="1" applyAlignment="1">
      <alignment horizontal="right" vertical="center"/>
    </xf>
    <xf numFmtId="164" fontId="4" fillId="12" borderId="84" xfId="13" applyFont="1" applyFill="1" applyBorder="1" applyAlignment="1">
      <alignment horizontal="center" vertical="center"/>
    </xf>
    <xf numFmtId="0" fontId="1" fillId="0" borderId="84" xfId="3" applyBorder="1"/>
    <xf numFmtId="164" fontId="4" fillId="7" borderId="56" xfId="13" applyFont="1" applyFill="1" applyBorder="1" applyAlignment="1">
      <alignment horizontal="center" vertical="center"/>
    </xf>
    <xf numFmtId="0" fontId="28" fillId="0" borderId="0" xfId="3" applyFont="1" applyFill="1" applyBorder="1" applyAlignment="1"/>
    <xf numFmtId="173" fontId="3" fillId="2" borderId="53" xfId="11" applyNumberFormat="1" applyFont="1" applyFill="1" applyBorder="1" applyAlignment="1">
      <alignment horizontal="center" vertical="center" wrapText="1"/>
    </xf>
    <xf numFmtId="15" fontId="3" fillId="2" borderId="53" xfId="3" applyNumberFormat="1" applyFont="1" applyFill="1" applyBorder="1" applyAlignment="1">
      <alignment horizontal="center" vertical="center" wrapText="1"/>
    </xf>
    <xf numFmtId="4" fontId="3" fillId="8" borderId="53" xfId="3" applyNumberFormat="1" applyFont="1" applyFill="1" applyBorder="1" applyAlignment="1">
      <alignment horizontal="center" vertical="center" wrapText="1"/>
    </xf>
    <xf numFmtId="9" fontId="3" fillId="8" borderId="53" xfId="10" applyFont="1" applyFill="1" applyBorder="1" applyAlignment="1">
      <alignment horizontal="center" vertical="center" wrapText="1"/>
    </xf>
    <xf numFmtId="0" fontId="1" fillId="0" borderId="20" xfId="3" applyFont="1" applyBorder="1" applyAlignment="1">
      <alignment horizontal="justify" vertical="center" wrapText="1"/>
    </xf>
    <xf numFmtId="0" fontId="1" fillId="0" borderId="34" xfId="3" applyFont="1" applyBorder="1" applyAlignment="1">
      <alignment horizontal="justify" vertical="center" wrapText="1"/>
    </xf>
    <xf numFmtId="9" fontId="3" fillId="2" borderId="55" xfId="11" applyFont="1" applyFill="1" applyBorder="1" applyAlignment="1">
      <alignment horizontal="center" vertical="center" wrapText="1"/>
    </xf>
    <xf numFmtId="15" fontId="3" fillId="2" borderId="55" xfId="3" applyNumberFormat="1" applyFont="1" applyFill="1" applyBorder="1" applyAlignment="1">
      <alignment horizontal="center" vertical="center" wrapText="1"/>
    </xf>
    <xf numFmtId="4" fontId="3" fillId="8" borderId="55" xfId="3" applyNumberFormat="1" applyFont="1" applyFill="1" applyBorder="1" applyAlignment="1">
      <alignment horizontal="center" vertical="center" wrapText="1"/>
    </xf>
    <xf numFmtId="9" fontId="3" fillId="8" borderId="55" xfId="10" applyFont="1" applyFill="1" applyBorder="1" applyAlignment="1">
      <alignment horizontal="center" vertical="center" wrapText="1"/>
    </xf>
    <xf numFmtId="0" fontId="1" fillId="0" borderId="45" xfId="3" applyFont="1" applyBorder="1" applyAlignment="1">
      <alignment horizontal="justify" vertical="center" wrapText="1"/>
    </xf>
    <xf numFmtId="0" fontId="3" fillId="2" borderId="47" xfId="3" applyFont="1" applyFill="1" applyBorder="1" applyAlignment="1">
      <alignment horizontal="justify" vertical="center" wrapText="1"/>
    </xf>
    <xf numFmtId="9" fontId="3" fillId="2" borderId="88" xfId="11" applyFont="1" applyFill="1" applyBorder="1" applyAlignment="1">
      <alignment horizontal="center" vertical="center" wrapText="1"/>
    </xf>
    <xf numFmtId="0" fontId="1" fillId="0" borderId="21" xfId="3" applyFont="1" applyBorder="1" applyAlignment="1">
      <alignment horizontal="justify" vertical="center" wrapText="1"/>
    </xf>
    <xf numFmtId="0" fontId="56" fillId="0" borderId="51" xfId="0" applyFont="1" applyBorder="1" applyAlignment="1">
      <alignment horizontal="center"/>
    </xf>
    <xf numFmtId="9" fontId="3" fillId="2" borderId="88" xfId="11" quotePrefix="1" applyFont="1" applyFill="1" applyBorder="1" applyAlignment="1">
      <alignment horizontal="center" vertical="center" wrapText="1"/>
    </xf>
    <xf numFmtId="0" fontId="53" fillId="0" borderId="21" xfId="3" applyFont="1" applyBorder="1" applyAlignment="1">
      <alignment vertical="center" wrapText="1"/>
    </xf>
    <xf numFmtId="0" fontId="1" fillId="0" borderId="20" xfId="3" applyFont="1" applyBorder="1" applyAlignment="1">
      <alignment vertical="center" wrapText="1"/>
    </xf>
    <xf numFmtId="0" fontId="1" fillId="0" borderId="45" xfId="3" applyFont="1" applyBorder="1" applyAlignment="1">
      <alignment vertical="center" wrapText="1"/>
    </xf>
    <xf numFmtId="0" fontId="3" fillId="2" borderId="88" xfId="3" applyFont="1" applyFill="1" applyBorder="1" applyAlignment="1">
      <alignment horizontal="center" vertical="center" wrapText="1"/>
    </xf>
    <xf numFmtId="0" fontId="3" fillId="2" borderId="88" xfId="3" applyFont="1" applyFill="1" applyBorder="1" applyAlignment="1">
      <alignment horizontal="justify" vertical="center" wrapText="1"/>
    </xf>
    <xf numFmtId="173" fontId="3" fillId="2" borderId="88" xfId="11" applyNumberFormat="1" applyFont="1" applyFill="1" applyBorder="1" applyAlignment="1">
      <alignment horizontal="center" vertical="center" wrapText="1"/>
    </xf>
    <xf numFmtId="0" fontId="8" fillId="10" borderId="45" xfId="7" applyFont="1" applyFill="1" applyBorder="1" applyAlignment="1">
      <alignment horizontal="center" vertical="center" wrapText="1"/>
    </xf>
    <xf numFmtId="0" fontId="8" fillId="10" borderId="55" xfId="7" applyFont="1" applyFill="1" applyBorder="1" applyAlignment="1">
      <alignment horizontal="center" vertical="center"/>
    </xf>
    <xf numFmtId="0" fontId="8" fillId="10" borderId="55" xfId="7" applyFont="1" applyFill="1" applyBorder="1" applyAlignment="1">
      <alignment horizontal="center" vertical="center" wrapText="1"/>
    </xf>
    <xf numFmtId="0" fontId="8" fillId="7" borderId="40" xfId="3" applyFont="1" applyFill="1" applyBorder="1" applyAlignment="1">
      <alignment horizontal="center" vertical="center" wrapText="1"/>
    </xf>
    <xf numFmtId="0" fontId="8" fillId="7" borderId="23" xfId="3" applyFont="1" applyFill="1" applyBorder="1" applyAlignment="1">
      <alignment horizontal="center" vertical="center" wrapText="1"/>
    </xf>
    <xf numFmtId="0" fontId="8" fillId="7" borderId="33" xfId="3" applyFont="1" applyFill="1" applyBorder="1" applyAlignment="1">
      <alignment horizontal="center" vertical="center" wrapText="1"/>
    </xf>
    <xf numFmtId="0" fontId="8" fillId="7" borderId="23" xfId="3" applyFont="1" applyFill="1" applyBorder="1" applyAlignment="1">
      <alignment horizontal="center" vertical="center"/>
    </xf>
    <xf numFmtId="0" fontId="8" fillId="7" borderId="33" xfId="3" applyFont="1" applyFill="1" applyBorder="1" applyAlignment="1">
      <alignment horizontal="center" vertical="center"/>
    </xf>
    <xf numFmtId="0" fontId="8" fillId="7" borderId="24" xfId="3" applyFont="1" applyFill="1" applyBorder="1" applyAlignment="1">
      <alignment horizontal="center" vertical="center" wrapText="1"/>
    </xf>
    <xf numFmtId="0" fontId="4" fillId="15" borderId="0" xfId="3" applyFont="1" applyFill="1" applyBorder="1" applyAlignment="1">
      <alignment horizontal="left" vertical="center"/>
    </xf>
    <xf numFmtId="0" fontId="4" fillId="15" borderId="14" xfId="3" applyFont="1" applyFill="1" applyBorder="1" applyAlignment="1">
      <alignment horizontal="left" vertical="center"/>
    </xf>
    <xf numFmtId="0" fontId="8" fillId="16" borderId="64" xfId="3" applyFont="1" applyFill="1" applyBorder="1" applyAlignment="1">
      <alignment horizontal="center" vertical="center"/>
    </xf>
    <xf numFmtId="9" fontId="8" fillId="0" borderId="39" xfId="11" applyFont="1" applyFill="1" applyBorder="1" applyAlignment="1">
      <alignment horizontal="center" vertical="center"/>
    </xf>
    <xf numFmtId="15" fontId="20" fillId="0" borderId="76" xfId="11" applyNumberFormat="1" applyFont="1" applyFill="1" applyBorder="1" applyAlignment="1">
      <alignment horizontal="center" vertical="center"/>
    </xf>
    <xf numFmtId="0" fontId="8" fillId="7" borderId="22" xfId="3" applyFont="1" applyFill="1" applyBorder="1" applyAlignment="1">
      <alignment horizontal="center" vertical="center" wrapText="1"/>
    </xf>
    <xf numFmtId="0" fontId="8" fillId="0" borderId="83" xfId="3" applyFont="1" applyBorder="1" applyAlignment="1">
      <alignment horizontal="left" vertical="center"/>
    </xf>
    <xf numFmtId="0" fontId="8" fillId="0" borderId="79" xfId="3" applyFont="1" applyBorder="1" applyAlignment="1">
      <alignment horizontal="left" vertical="center"/>
    </xf>
    <xf numFmtId="0" fontId="8" fillId="0" borderId="84" xfId="3" applyFont="1" applyBorder="1" applyAlignment="1">
      <alignment horizontal="left" vertical="center"/>
    </xf>
    <xf numFmtId="0" fontId="8" fillId="13" borderId="55" xfId="3" applyFont="1" applyFill="1" applyBorder="1" applyAlignment="1">
      <alignment horizontal="center" vertical="center" wrapText="1"/>
    </xf>
    <xf numFmtId="0" fontId="8" fillId="13" borderId="33" xfId="3" applyFont="1" applyFill="1" applyBorder="1" applyAlignment="1">
      <alignment horizontal="center" vertical="center" wrapText="1"/>
    </xf>
    <xf numFmtId="9" fontId="8" fillId="13" borderId="33" xfId="11" applyFont="1" applyFill="1" applyBorder="1" applyAlignment="1">
      <alignment horizontal="center" vertical="center" wrapText="1"/>
    </xf>
    <xf numFmtId="4" fontId="3" fillId="8" borderId="53" xfId="3" applyNumberFormat="1" applyFont="1" applyFill="1" applyBorder="1" applyAlignment="1">
      <alignment horizontal="center" vertical="center" wrapText="1"/>
    </xf>
    <xf numFmtId="0" fontId="8" fillId="7" borderId="40" xfId="3" applyFont="1" applyFill="1" applyBorder="1" applyAlignment="1">
      <alignment horizontal="center" vertical="center"/>
    </xf>
    <xf numFmtId="0" fontId="27" fillId="0" borderId="67" xfId="3" applyFont="1" applyFill="1" applyBorder="1" applyAlignment="1">
      <alignment horizontal="center" vertical="center"/>
    </xf>
    <xf numFmtId="0" fontId="27" fillId="0" borderId="0" xfId="3" applyFont="1" applyFill="1" applyBorder="1" applyAlignment="1">
      <alignment horizontal="center" vertical="center"/>
    </xf>
    <xf numFmtId="0" fontId="27" fillId="0" borderId="75" xfId="3" applyFont="1" applyFill="1" applyBorder="1" applyAlignment="1">
      <alignment horizontal="center" vertical="center"/>
    </xf>
    <xf numFmtId="0" fontId="27" fillId="0" borderId="0" xfId="3" applyFont="1" applyFill="1" applyBorder="1" applyAlignment="1">
      <alignment horizontal="center" vertical="center" wrapText="1"/>
    </xf>
    <xf numFmtId="0" fontId="27" fillId="0" borderId="0" xfId="3" applyFont="1" applyFill="1" applyBorder="1" applyAlignment="1">
      <alignment horizontal="right" vertical="center" wrapText="1"/>
    </xf>
    <xf numFmtId="1" fontId="54" fillId="2" borderId="9" xfId="3" applyNumberFormat="1" applyFont="1" applyFill="1" applyBorder="1" applyAlignment="1">
      <alignment horizontal="center" vertical="center" wrapText="1"/>
    </xf>
    <xf numFmtId="0" fontId="8" fillId="0" borderId="41" xfId="7" applyFont="1" applyBorder="1" applyAlignment="1">
      <alignment horizontal="center" vertical="center" wrapText="1"/>
    </xf>
    <xf numFmtId="4" fontId="1" fillId="0" borderId="28" xfId="7" applyNumberFormat="1" applyFont="1" applyBorder="1" applyAlignment="1">
      <alignment horizontal="justify" vertical="center" wrapText="1"/>
    </xf>
    <xf numFmtId="4" fontId="3" fillId="0" borderId="42" xfId="7" applyNumberFormat="1" applyFont="1" applyBorder="1" applyAlignment="1">
      <alignment horizontal="right" vertical="center"/>
    </xf>
    <xf numFmtId="4" fontId="3" fillId="0" borderId="28" xfId="7" applyNumberFormat="1" applyFont="1" applyBorder="1" applyAlignment="1">
      <alignment horizontal="justify" vertical="center" wrapText="1"/>
    </xf>
    <xf numFmtId="1" fontId="3" fillId="0" borderId="69" xfId="7" applyNumberFormat="1" applyFont="1" applyBorder="1" applyAlignment="1">
      <alignment horizontal="center" vertical="center" wrapText="1"/>
    </xf>
    <xf numFmtId="1" fontId="3" fillId="0" borderId="10" xfId="7" applyNumberFormat="1" applyFont="1" applyBorder="1" applyAlignment="1">
      <alignment horizontal="center" vertical="center" wrapText="1"/>
    </xf>
    <xf numFmtId="1" fontId="3" fillId="0" borderId="27" xfId="7" applyNumberFormat="1" applyFont="1" applyBorder="1" applyAlignment="1">
      <alignment horizontal="center" vertical="center" wrapText="1"/>
    </xf>
    <xf numFmtId="1" fontId="10" fillId="0" borderId="44" xfId="7" applyNumberFormat="1" applyFont="1" applyBorder="1" applyAlignment="1">
      <alignment horizontal="center" vertical="center"/>
    </xf>
    <xf numFmtId="166" fontId="20" fillId="0" borderId="55" xfId="7" applyNumberFormat="1" applyFont="1" applyBorder="1" applyAlignment="1">
      <alignment horizontal="left" wrapText="1"/>
    </xf>
    <xf numFmtId="166" fontId="20" fillId="0" borderId="45" xfId="7" applyNumberFormat="1" applyFont="1" applyBorder="1" applyAlignment="1">
      <alignment horizontal="left" wrapText="1"/>
    </xf>
    <xf numFmtId="0" fontId="8" fillId="10" borderId="20" xfId="7" applyFont="1" applyFill="1" applyBorder="1" applyAlignment="1">
      <alignment horizontal="centerContinuous" vertical="center"/>
    </xf>
    <xf numFmtId="0" fontId="8" fillId="10" borderId="53" xfId="7" applyFont="1" applyFill="1" applyBorder="1" applyAlignment="1">
      <alignment horizontal="centerContinuous" vertical="center"/>
    </xf>
    <xf numFmtId="0" fontId="38" fillId="0" borderId="0" xfId="7" applyFont="1" applyAlignment="1">
      <alignment horizontal="centerContinuous" vertical="center"/>
    </xf>
    <xf numFmtId="0" fontId="3" fillId="2" borderId="66" xfId="3" applyFont="1" applyFill="1" applyBorder="1" applyAlignment="1">
      <alignment horizontal="center" vertical="center" wrapText="1"/>
    </xf>
    <xf numFmtId="0" fontId="3" fillId="2" borderId="66" xfId="3" applyFont="1" applyFill="1" applyBorder="1" applyAlignment="1">
      <alignment horizontal="justify" vertical="center" wrapText="1"/>
    </xf>
    <xf numFmtId="9" fontId="3" fillId="2" borderId="66" xfId="11" applyFont="1" applyFill="1" applyBorder="1" applyAlignment="1">
      <alignment horizontal="center" vertical="center" wrapText="1"/>
    </xf>
    <xf numFmtId="0" fontId="0" fillId="0" borderId="20" xfId="0" applyBorder="1" applyAlignment="1">
      <alignment horizontal="center" vertical="center"/>
    </xf>
    <xf numFmtId="0" fontId="3" fillId="2" borderId="86" xfId="3" applyFont="1" applyFill="1" applyBorder="1" applyAlignment="1">
      <alignment horizontal="center" vertical="center" wrapText="1"/>
    </xf>
    <xf numFmtId="0" fontId="3" fillId="2" borderId="86" xfId="3" applyFont="1" applyFill="1" applyBorder="1" applyAlignment="1">
      <alignment horizontal="justify" vertical="center" wrapText="1"/>
    </xf>
    <xf numFmtId="173" fontId="3" fillId="2" borderId="86" xfId="11" applyNumberFormat="1" applyFont="1" applyFill="1" applyBorder="1" applyAlignment="1">
      <alignment horizontal="center" vertical="center" wrapText="1"/>
    </xf>
    <xf numFmtId="9" fontId="3" fillId="2" borderId="86" xfId="11" applyFont="1" applyFill="1" applyBorder="1" applyAlignment="1">
      <alignment horizontal="center" vertical="center" wrapText="1"/>
    </xf>
    <xf numFmtId="0" fontId="3" fillId="2" borderId="81" xfId="3" applyFont="1" applyFill="1" applyBorder="1" applyAlignment="1">
      <alignment horizontal="center" vertical="center" wrapText="1"/>
    </xf>
    <xf numFmtId="0" fontId="3" fillId="2" borderId="81" xfId="3" applyFont="1" applyFill="1" applyBorder="1" applyAlignment="1">
      <alignment horizontal="left" vertical="center" wrapText="1"/>
    </xf>
    <xf numFmtId="9" fontId="3" fillId="2" borderId="81" xfId="11" applyFont="1" applyFill="1" applyBorder="1" applyAlignment="1">
      <alignment horizontal="center" vertical="center" wrapText="1"/>
    </xf>
    <xf numFmtId="0" fontId="0" fillId="0" borderId="53" xfId="0" applyBorder="1"/>
    <xf numFmtId="0" fontId="0" fillId="0" borderId="20" xfId="0" applyBorder="1"/>
    <xf numFmtId="0" fontId="7" fillId="9" borderId="33" xfId="3" applyFont="1" applyFill="1" applyBorder="1" applyAlignment="1">
      <alignment horizontal="center" vertical="center"/>
    </xf>
    <xf numFmtId="1" fontId="3" fillId="0" borderId="25" xfId="4" applyNumberFormat="1" applyFont="1" applyBorder="1" applyAlignment="1" applyProtection="1">
      <alignment horizontal="center" vertical="center"/>
      <protection hidden="1"/>
    </xf>
    <xf numFmtId="1" fontId="3" fillId="0" borderId="26" xfId="4" applyNumberFormat="1" applyFont="1" applyBorder="1" applyAlignment="1" applyProtection="1">
      <alignment horizontal="center" vertical="center" wrapText="1"/>
      <protection hidden="1"/>
    </xf>
    <xf numFmtId="3" fontId="3" fillId="0" borderId="26" xfId="4" applyNumberFormat="1" applyFont="1" applyBorder="1" applyAlignment="1" applyProtection="1">
      <alignment horizontal="center" vertical="center"/>
      <protection hidden="1"/>
    </xf>
    <xf numFmtId="4" fontId="3" fillId="0" borderId="26" xfId="4" applyNumberFormat="1" applyFont="1" applyBorder="1" applyAlignment="1" applyProtection="1">
      <alignment horizontal="center" vertical="center"/>
      <protection hidden="1"/>
    </xf>
    <xf numFmtId="3" fontId="3" fillId="0" borderId="34" xfId="4" applyNumberFormat="1" applyFont="1" applyBorder="1" applyAlignment="1" applyProtection="1">
      <alignment horizontal="center" vertical="center"/>
      <protection hidden="1"/>
    </xf>
    <xf numFmtId="166" fontId="1" fillId="0" borderId="69" xfId="7" applyNumberFormat="1" applyFont="1" applyBorder="1" applyAlignment="1">
      <alignment horizontal="left" vertical="center" wrapText="1"/>
    </xf>
    <xf numFmtId="166" fontId="1" fillId="0" borderId="10" xfId="7" applyNumberFormat="1" applyFont="1" applyBorder="1" applyAlignment="1">
      <alignment horizontal="left" vertical="center" wrapText="1"/>
    </xf>
    <xf numFmtId="166" fontId="1" fillId="0" borderId="27" xfId="7" applyNumberFormat="1" applyFont="1" applyBorder="1" applyAlignment="1">
      <alignment horizontal="left" vertical="center" wrapText="1"/>
    </xf>
    <xf numFmtId="0" fontId="8" fillId="0" borderId="91" xfId="3" applyFont="1" applyBorder="1" applyAlignment="1">
      <alignment horizontal="centerContinuous"/>
    </xf>
    <xf numFmtId="1" fontId="3" fillId="0" borderId="92" xfId="3" applyNumberFormat="1" applyFont="1" applyFill="1" applyBorder="1" applyAlignment="1">
      <alignment horizontal="center" vertical="center"/>
    </xf>
    <xf numFmtId="1" fontId="3" fillId="0" borderId="11" xfId="3" applyNumberFormat="1" applyFont="1" applyBorder="1" applyAlignment="1">
      <alignment horizontal="center" vertical="center"/>
    </xf>
    <xf numFmtId="1" fontId="3" fillId="0" borderId="93" xfId="4" applyNumberFormat="1" applyFont="1" applyBorder="1" applyAlignment="1" applyProtection="1">
      <alignment horizontal="center" vertical="center"/>
      <protection hidden="1"/>
    </xf>
    <xf numFmtId="1" fontId="3" fillId="0" borderId="94" xfId="4" applyNumberFormat="1" applyFont="1" applyBorder="1" applyAlignment="1" applyProtection="1">
      <alignment horizontal="center" vertical="center" wrapText="1"/>
      <protection hidden="1"/>
    </xf>
    <xf numFmtId="3" fontId="3" fillId="0" borderId="94" xfId="4" applyNumberFormat="1" applyFont="1" applyBorder="1" applyAlignment="1" applyProtection="1">
      <alignment horizontal="center" vertical="center"/>
      <protection hidden="1"/>
    </xf>
    <xf numFmtId="4" fontId="3" fillId="0" borderId="94" xfId="4" applyNumberFormat="1" applyFont="1" applyBorder="1" applyAlignment="1" applyProtection="1">
      <alignment horizontal="center" vertical="center"/>
      <protection hidden="1"/>
    </xf>
    <xf numFmtId="3" fontId="3" fillId="0" borderId="95" xfId="4" applyNumberFormat="1" applyFont="1" applyBorder="1" applyAlignment="1" applyProtection="1">
      <alignment horizontal="center" vertical="center"/>
      <protection hidden="1"/>
    </xf>
    <xf numFmtId="1" fontId="3" fillId="0" borderId="83" xfId="4" applyNumberFormat="1" applyFont="1" applyBorder="1" applyAlignment="1" applyProtection="1">
      <alignment horizontal="center" vertical="center"/>
      <protection hidden="1"/>
    </xf>
    <xf numFmtId="1" fontId="3" fillId="0" borderId="79" xfId="4" applyNumberFormat="1" applyFont="1" applyBorder="1" applyAlignment="1" applyProtection="1">
      <alignment horizontal="center" vertical="center" wrapText="1"/>
      <protection hidden="1"/>
    </xf>
    <xf numFmtId="3" fontId="3" fillId="0" borderId="79" xfId="4" applyNumberFormat="1" applyFont="1" applyBorder="1" applyAlignment="1" applyProtection="1">
      <alignment horizontal="center" vertical="center"/>
      <protection hidden="1"/>
    </xf>
    <xf numFmtId="4" fontId="3" fillId="0" borderId="79" xfId="4" applyNumberFormat="1" applyFont="1" applyBorder="1" applyAlignment="1" applyProtection="1">
      <alignment horizontal="center" vertical="center"/>
      <protection hidden="1"/>
    </xf>
    <xf numFmtId="3" fontId="3" fillId="0" borderId="84" xfId="4" applyNumberFormat="1" applyFont="1" applyBorder="1" applyAlignment="1" applyProtection="1">
      <alignment horizontal="center" vertical="center"/>
      <protection hidden="1"/>
    </xf>
    <xf numFmtId="0" fontId="48" fillId="0" borderId="0" xfId="0" applyFont="1" applyAlignment="1">
      <alignment horizontal="centerContinuous" wrapText="1"/>
    </xf>
    <xf numFmtId="1" fontId="6" fillId="0" borderId="0" xfId="7" applyNumberFormat="1" applyFont="1" applyAlignment="1">
      <alignment horizontal="center" vertical="center" wrapText="1"/>
    </xf>
    <xf numFmtId="0" fontId="48" fillId="0" borderId="0" xfId="0" applyFont="1"/>
    <xf numFmtId="0" fontId="49" fillId="0" borderId="0" xfId="0" applyFont="1" applyAlignment="1">
      <alignment horizontal="centerContinuous" wrapText="1"/>
    </xf>
    <xf numFmtId="0" fontId="48" fillId="0" borderId="0" xfId="0" applyFont="1" applyAlignment="1">
      <alignment horizontal="centerContinuous"/>
    </xf>
    <xf numFmtId="0" fontId="57" fillId="0" borderId="0" xfId="0" applyFont="1" applyAlignment="1">
      <alignment horizontal="centerContinuous"/>
    </xf>
    <xf numFmtId="1" fontId="6" fillId="0" borderId="0" xfId="7" applyNumberFormat="1" applyFont="1" applyAlignment="1">
      <alignment horizontal="centerContinuous" vertical="center" wrapText="1"/>
    </xf>
    <xf numFmtId="1" fontId="1" fillId="0" borderId="0" xfId="7" applyNumberFormat="1" applyFont="1" applyAlignment="1">
      <alignment horizontal="centerContinuous"/>
    </xf>
    <xf numFmtId="15" fontId="27" fillId="0" borderId="96" xfId="4" applyNumberFormat="1" applyFont="1" applyFill="1" applyBorder="1" applyAlignment="1">
      <alignment horizontal="center" vertical="center"/>
    </xf>
    <xf numFmtId="15" fontId="27" fillId="0" borderId="90" xfId="4" applyNumberFormat="1" applyFont="1" applyFill="1" applyBorder="1" applyAlignment="1">
      <alignment horizontal="center" vertical="center"/>
    </xf>
    <xf numFmtId="0" fontId="8" fillId="13" borderId="53" xfId="3" applyFont="1" applyFill="1" applyBorder="1" applyAlignment="1">
      <alignment horizontal="centerContinuous" vertical="center" wrapText="1"/>
    </xf>
    <xf numFmtId="0" fontId="3" fillId="0" borderId="21" xfId="3" applyFont="1" applyBorder="1" applyAlignment="1">
      <alignment horizontal="justify" vertical="center" wrapText="1"/>
    </xf>
    <xf numFmtId="0" fontId="3" fillId="0" borderId="45" xfId="3" applyFont="1" applyBorder="1" applyAlignment="1">
      <alignment vertical="center" wrapText="1"/>
    </xf>
    <xf numFmtId="0" fontId="28" fillId="0" borderId="34" xfId="3" applyFont="1" applyBorder="1" applyAlignment="1">
      <alignment horizontal="justify" vertical="center" wrapText="1"/>
    </xf>
    <xf numFmtId="0" fontId="3" fillId="0" borderId="45" xfId="3" applyFont="1" applyBorder="1" applyAlignment="1">
      <alignment horizontal="justify" vertical="center" wrapText="1"/>
    </xf>
    <xf numFmtId="0" fontId="3" fillId="0" borderId="34" xfId="3" applyFont="1" applyBorder="1" applyAlignment="1">
      <alignment horizontal="justify" vertical="center" wrapText="1"/>
    </xf>
    <xf numFmtId="0" fontId="3" fillId="0" borderId="20" xfId="3" applyFont="1" applyBorder="1" applyAlignment="1">
      <alignment horizontal="justify" vertical="center" wrapText="1"/>
    </xf>
    <xf numFmtId="0" fontId="8" fillId="7" borderId="53" xfId="3" applyFont="1" applyFill="1" applyBorder="1" applyAlignment="1">
      <alignment horizontal="centerContinuous" vertical="center" wrapText="1"/>
    </xf>
    <xf numFmtId="0" fontId="8" fillId="7" borderId="53" xfId="3" applyFont="1" applyFill="1" applyBorder="1" applyAlignment="1">
      <alignment horizontal="centerContinuous" vertical="center"/>
    </xf>
    <xf numFmtId="0" fontId="4" fillId="15" borderId="85" xfId="3" applyFont="1" applyFill="1" applyBorder="1" applyAlignment="1">
      <alignment horizontal="left" vertical="center"/>
    </xf>
    <xf numFmtId="0" fontId="4" fillId="15" borderId="35" xfId="3" applyFont="1" applyFill="1" applyBorder="1" applyAlignment="1">
      <alignment horizontal="left" vertical="center"/>
    </xf>
    <xf numFmtId="0" fontId="4" fillId="15" borderId="73" xfId="3" applyFont="1" applyFill="1" applyBorder="1" applyAlignment="1">
      <alignment horizontal="left" vertical="center"/>
    </xf>
    <xf numFmtId="0" fontId="27" fillId="15" borderId="25" xfId="3" applyFont="1" applyFill="1" applyBorder="1" applyAlignment="1">
      <alignment horizontal="left" vertical="center"/>
    </xf>
    <xf numFmtId="0" fontId="27" fillId="15" borderId="73" xfId="3" applyFont="1" applyFill="1" applyBorder="1" applyAlignment="1">
      <alignment horizontal="left" vertical="center"/>
    </xf>
    <xf numFmtId="0" fontId="27" fillId="15" borderId="70" xfId="3" applyFont="1" applyFill="1" applyBorder="1" applyAlignment="1">
      <alignment horizontal="left" vertical="center"/>
    </xf>
    <xf numFmtId="167" fontId="3" fillId="11" borderId="85" xfId="3" applyNumberFormat="1" applyFont="1" applyFill="1" applyBorder="1" applyAlignment="1">
      <alignment horizontal="center" vertical="center" wrapText="1"/>
    </xf>
    <xf numFmtId="9" fontId="1" fillId="0" borderId="34" xfId="10" applyFont="1" applyBorder="1" applyAlignment="1">
      <alignment vertical="center" wrapText="1"/>
    </xf>
    <xf numFmtId="0" fontId="27" fillId="15" borderId="0" xfId="3" applyFont="1" applyFill="1" applyBorder="1" applyAlignment="1">
      <alignment horizontal="left" vertical="center"/>
    </xf>
    <xf numFmtId="0" fontId="27" fillId="15" borderId="14" xfId="3" applyFont="1" applyFill="1" applyBorder="1" applyAlignment="1">
      <alignment horizontal="left" vertical="center"/>
    </xf>
    <xf numFmtId="4" fontId="3" fillId="0" borderId="34" xfId="3" applyNumberFormat="1" applyFont="1" applyFill="1" applyBorder="1" applyAlignment="1">
      <alignment horizontal="justify" vertical="center" wrapText="1"/>
    </xf>
    <xf numFmtId="4" fontId="3" fillId="0" borderId="34" xfId="3" applyNumberFormat="1" applyFont="1" applyBorder="1" applyAlignment="1">
      <alignment horizontal="justify" vertical="center" wrapText="1"/>
    </xf>
    <xf numFmtId="164" fontId="4" fillId="9" borderId="34" xfId="13" applyFont="1" applyFill="1" applyBorder="1" applyAlignment="1"/>
    <xf numFmtId="0" fontId="28" fillId="15" borderId="0" xfId="3" applyFont="1" applyFill="1" applyBorder="1" applyAlignment="1">
      <alignment horizontal="left" vertical="center"/>
    </xf>
    <xf numFmtId="164" fontId="4" fillId="9" borderId="71" xfId="13" applyFont="1" applyFill="1" applyBorder="1" applyAlignment="1"/>
    <xf numFmtId="168" fontId="21" fillId="6" borderId="0" xfId="3" applyNumberFormat="1" applyFont="1" applyFill="1" applyAlignment="1">
      <alignment horizontal="right"/>
    </xf>
    <xf numFmtId="0" fontId="6" fillId="6" borderId="79" xfId="3" applyFont="1" applyFill="1" applyBorder="1" applyAlignment="1">
      <alignment horizontal="left" vertical="center"/>
    </xf>
    <xf numFmtId="168" fontId="6" fillId="6" borderId="0" xfId="3" applyNumberFormat="1" applyFont="1" applyFill="1" applyAlignment="1">
      <alignment horizontal="left"/>
    </xf>
    <xf numFmtId="0" fontId="37" fillId="6" borderId="0" xfId="3" applyFont="1" applyFill="1" applyAlignment="1">
      <alignment horizontal="center" vertical="center"/>
    </xf>
    <xf numFmtId="0" fontId="6" fillId="6" borderId="79" xfId="3" applyFont="1" applyFill="1" applyBorder="1" applyAlignment="1">
      <alignment vertical="center"/>
    </xf>
    <xf numFmtId="2" fontId="7" fillId="9" borderId="55" xfId="3" applyNumberFormat="1" applyFont="1" applyFill="1" applyBorder="1" applyAlignment="1">
      <alignment horizontal="center" vertical="center"/>
    </xf>
    <xf numFmtId="2" fontId="7" fillId="9" borderId="13" xfId="3" applyNumberFormat="1" applyFont="1" applyFill="1" applyBorder="1" applyAlignment="1">
      <alignment horizontal="center" vertical="center"/>
    </xf>
    <xf numFmtId="0" fontId="7" fillId="9" borderId="79" xfId="3" applyFont="1" applyFill="1" applyBorder="1" applyAlignment="1">
      <alignment horizontal="right" vertical="center"/>
    </xf>
    <xf numFmtId="2" fontId="7" fillId="9" borderId="33" xfId="3" applyNumberFormat="1" applyFont="1" applyFill="1" applyBorder="1" applyAlignment="1">
      <alignment horizontal="center" vertical="center"/>
    </xf>
    <xf numFmtId="2" fontId="7" fillId="9" borderId="84" xfId="3" applyNumberFormat="1" applyFont="1" applyFill="1" applyBorder="1" applyAlignment="1">
      <alignment horizontal="center"/>
    </xf>
    <xf numFmtId="0" fontId="3" fillId="2" borderId="64" xfId="3" applyFont="1" applyFill="1" applyBorder="1" applyAlignment="1">
      <alignment horizontal="center" vertical="center" wrapText="1"/>
    </xf>
    <xf numFmtId="0" fontId="3" fillId="2" borderId="33" xfId="3" applyFont="1" applyFill="1" applyBorder="1" applyAlignment="1">
      <alignment horizontal="justify" vertical="center" wrapText="1"/>
    </xf>
    <xf numFmtId="0" fontId="55" fillId="0" borderId="33" xfId="0" applyFont="1" applyBorder="1" applyAlignment="1">
      <alignment horizontal="center" vertical="center"/>
    </xf>
    <xf numFmtId="0" fontId="3" fillId="2" borderId="78" xfId="3" applyFont="1" applyFill="1" applyBorder="1" applyAlignment="1">
      <alignment horizontal="center" vertical="center" wrapText="1"/>
    </xf>
    <xf numFmtId="0" fontId="3" fillId="2" borderId="55" xfId="3" applyFont="1" applyFill="1" applyBorder="1" applyAlignment="1">
      <alignment vertical="center" wrapText="1"/>
    </xf>
    <xf numFmtId="0" fontId="7" fillId="16" borderId="54" xfId="3" applyFont="1" applyFill="1" applyBorder="1" applyAlignment="1">
      <alignment horizontal="center" vertical="center"/>
    </xf>
    <xf numFmtId="0" fontId="7" fillId="9" borderId="82" xfId="3" applyFont="1" applyFill="1" applyBorder="1" applyAlignment="1">
      <alignment horizontal="left" vertical="center"/>
    </xf>
    <xf numFmtId="0" fontId="7" fillId="9" borderId="18" xfId="3" applyFont="1" applyFill="1" applyBorder="1" applyAlignment="1">
      <alignment horizontal="center" vertical="center"/>
    </xf>
    <xf numFmtId="0" fontId="7" fillId="9" borderId="88" xfId="3" applyFont="1" applyFill="1" applyBorder="1" applyAlignment="1">
      <alignment horizontal="center" vertical="center"/>
    </xf>
    <xf numFmtId="0" fontId="7" fillId="9" borderId="56" xfId="3" applyFont="1" applyFill="1" applyBorder="1" applyAlignment="1">
      <alignment horizontal="center" vertical="center"/>
    </xf>
    <xf numFmtId="0" fontId="7" fillId="9" borderId="97" xfId="3" applyFont="1" applyFill="1" applyBorder="1" applyAlignment="1">
      <alignment horizontal="left" vertical="center"/>
    </xf>
    <xf numFmtId="0" fontId="7" fillId="9" borderId="79" xfId="3" applyFont="1" applyFill="1" applyBorder="1" applyAlignment="1">
      <alignment horizontal="center" vertical="center"/>
    </xf>
    <xf numFmtId="0" fontId="7" fillId="9" borderId="84" xfId="3" applyFont="1" applyFill="1" applyBorder="1" applyAlignment="1">
      <alignment horizontal="center" vertical="center"/>
    </xf>
    <xf numFmtId="0" fontId="27" fillId="9" borderId="21" xfId="3" applyFont="1" applyFill="1" applyBorder="1" applyAlignment="1">
      <alignment horizontal="center" vertical="center"/>
    </xf>
    <xf numFmtId="0" fontId="48" fillId="0" borderId="20" xfId="0" applyFont="1" applyBorder="1" applyAlignment="1">
      <alignment horizontal="center" vertical="center"/>
    </xf>
    <xf numFmtId="0" fontId="48" fillId="0" borderId="34" xfId="0" applyFont="1" applyBorder="1" applyAlignment="1">
      <alignment horizontal="center" vertical="center"/>
    </xf>
    <xf numFmtId="0" fontId="58" fillId="2" borderId="45" xfId="3" applyFont="1" applyFill="1" applyBorder="1" applyAlignment="1">
      <alignment horizontal="center" vertical="center" wrapText="1"/>
    </xf>
    <xf numFmtId="0" fontId="0" fillId="0" borderId="45" xfId="0" applyBorder="1" applyAlignment="1">
      <alignment horizontal="center" vertical="center"/>
    </xf>
    <xf numFmtId="9" fontId="1" fillId="0" borderId="21" xfId="10" applyFont="1" applyBorder="1" applyAlignment="1">
      <alignment vertical="center" wrapText="1"/>
    </xf>
    <xf numFmtId="0" fontId="51" fillId="0" borderId="51" xfId="0" quotePrefix="1" applyFont="1" applyBorder="1" applyAlignment="1">
      <alignment horizontal="center"/>
    </xf>
    <xf numFmtId="0" fontId="52" fillId="0" borderId="51" xfId="0" quotePrefix="1" applyFont="1" applyBorder="1" applyAlignment="1">
      <alignment horizontal="center"/>
    </xf>
    <xf numFmtId="0" fontId="48" fillId="0" borderId="18" xfId="0" applyFont="1" applyBorder="1"/>
    <xf numFmtId="0" fontId="48" fillId="0" borderId="56" xfId="0" applyFont="1" applyBorder="1"/>
    <xf numFmtId="0" fontId="59" fillId="0" borderId="17" xfId="0" applyFont="1" applyBorder="1" applyAlignment="1">
      <alignment vertical="center"/>
    </xf>
    <xf numFmtId="0" fontId="4" fillId="7" borderId="17" xfId="3" applyFont="1" applyFill="1" applyBorder="1" applyAlignment="1">
      <alignment horizontal="centerContinuous" vertical="center"/>
    </xf>
    <xf numFmtId="0" fontId="4" fillId="7" borderId="18" xfId="3" applyFont="1" applyFill="1" applyBorder="1" applyAlignment="1">
      <alignment horizontal="centerContinuous" vertical="center"/>
    </xf>
    <xf numFmtId="0" fontId="4" fillId="7" borderId="56" xfId="3" applyFont="1" applyFill="1" applyBorder="1" applyAlignment="1">
      <alignment horizontal="centerContinuous" vertical="center"/>
    </xf>
    <xf numFmtId="0" fontId="27" fillId="9" borderId="65" xfId="3" applyFont="1" applyFill="1" applyBorder="1" applyAlignment="1">
      <alignment horizontal="centerContinuous" vertical="center"/>
    </xf>
    <xf numFmtId="0" fontId="27" fillId="9" borderId="29" xfId="3" applyFont="1" applyFill="1" applyBorder="1" applyAlignment="1">
      <alignment horizontal="centerContinuous" vertical="center"/>
    </xf>
    <xf numFmtId="0" fontId="27" fillId="9" borderId="30" xfId="3" applyFont="1" applyFill="1" applyBorder="1" applyAlignment="1">
      <alignment horizontal="centerContinuous" vertical="center"/>
    </xf>
    <xf numFmtId="4" fontId="1" fillId="0" borderId="34" xfId="3" applyNumberFormat="1" applyFont="1" applyBorder="1" applyAlignment="1">
      <alignment horizontal="justify" vertical="center" wrapText="1"/>
    </xf>
    <xf numFmtId="0" fontId="3" fillId="2" borderId="20" xfId="3" applyFont="1" applyFill="1" applyBorder="1" applyAlignment="1">
      <alignment horizontal="justify" vertical="center" wrapText="1"/>
    </xf>
    <xf numFmtId="0" fontId="3" fillId="0" borderId="77" xfId="7" applyFont="1" applyBorder="1" applyAlignment="1">
      <alignment horizontal="center" vertical="center"/>
    </xf>
    <xf numFmtId="0" fontId="3" fillId="0" borderId="37" xfId="7" applyFont="1" applyBorder="1" applyAlignment="1">
      <alignment horizontal="center" vertical="center"/>
    </xf>
    <xf numFmtId="1" fontId="8" fillId="10" borderId="19" xfId="7" applyNumberFormat="1" applyFont="1" applyFill="1" applyBorder="1" applyAlignment="1">
      <alignment horizontal="center" vertical="center"/>
    </xf>
    <xf numFmtId="1" fontId="8" fillId="10" borderId="44" xfId="7" applyNumberFormat="1" applyFont="1" applyFill="1" applyBorder="1" applyAlignment="1">
      <alignment horizontal="center" vertical="center"/>
    </xf>
    <xf numFmtId="0" fontId="8" fillId="7" borderId="40" xfId="3" applyFont="1" applyFill="1" applyBorder="1" applyAlignment="1">
      <alignment horizontal="center" vertical="center" wrapText="1"/>
    </xf>
    <xf numFmtId="0" fontId="8" fillId="7" borderId="50" xfId="3" applyFont="1" applyFill="1" applyBorder="1" applyAlignment="1">
      <alignment horizontal="center" vertical="center" wrapText="1"/>
    </xf>
    <xf numFmtId="4" fontId="8" fillId="3" borderId="40" xfId="3" applyNumberFormat="1" applyFont="1" applyFill="1" applyBorder="1" applyAlignment="1">
      <alignment horizontal="center" vertical="center" wrapText="1"/>
    </xf>
    <xf numFmtId="4" fontId="8" fillId="3" borderId="50" xfId="3" applyNumberFormat="1" applyFont="1" applyFill="1" applyBorder="1" applyAlignment="1">
      <alignment horizontal="center" vertical="center" wrapText="1"/>
    </xf>
    <xf numFmtId="0" fontId="6" fillId="6" borderId="79" xfId="3" applyFont="1" applyFill="1" applyBorder="1" applyAlignment="1">
      <alignment horizontal="left" vertical="center"/>
    </xf>
    <xf numFmtId="0" fontId="7" fillId="0" borderId="74" xfId="3" applyFont="1" applyFill="1" applyBorder="1" applyAlignment="1">
      <alignment horizontal="left" vertical="top"/>
    </xf>
    <xf numFmtId="0" fontId="7" fillId="0" borderId="67" xfId="3" applyFont="1" applyFill="1" applyBorder="1" applyAlignment="1">
      <alignment horizontal="left" vertical="top"/>
    </xf>
    <xf numFmtId="0" fontId="7" fillId="0" borderId="75" xfId="3" applyFont="1" applyFill="1" applyBorder="1" applyAlignment="1">
      <alignment horizontal="left" vertical="top"/>
    </xf>
    <xf numFmtId="0" fontId="7" fillId="0" borderId="70" xfId="3" applyFont="1" applyFill="1" applyBorder="1" applyAlignment="1">
      <alignment horizontal="left" vertical="top"/>
    </xf>
    <xf numFmtId="0" fontId="7" fillId="0" borderId="0" xfId="3" applyFont="1" applyFill="1" applyBorder="1" applyAlignment="1">
      <alignment horizontal="left" vertical="top"/>
    </xf>
    <xf numFmtId="0" fontId="7" fillId="0" borderId="14" xfId="3" applyFont="1" applyFill="1" applyBorder="1" applyAlignment="1">
      <alignment horizontal="left" vertical="top"/>
    </xf>
    <xf numFmtId="0" fontId="7" fillId="0" borderId="83" xfId="3" applyFont="1" applyFill="1" applyBorder="1" applyAlignment="1">
      <alignment horizontal="left" vertical="top"/>
    </xf>
    <xf numFmtId="0" fontId="7" fillId="0" borderId="79" xfId="3" applyFont="1" applyFill="1" applyBorder="1" applyAlignment="1">
      <alignment horizontal="left" vertical="top"/>
    </xf>
    <xf numFmtId="0" fontId="7" fillId="0" borderId="84" xfId="3" applyFont="1" applyFill="1" applyBorder="1" applyAlignment="1">
      <alignment horizontal="left" vertical="top"/>
    </xf>
    <xf numFmtId="0" fontId="34" fillId="0" borderId="74" xfId="3" applyFont="1" applyBorder="1" applyAlignment="1">
      <alignment horizontal="center" vertical="center"/>
    </xf>
    <xf numFmtId="0" fontId="34" fillId="0" borderId="67" xfId="3" applyFont="1" applyBorder="1" applyAlignment="1">
      <alignment horizontal="center" vertical="center"/>
    </xf>
    <xf numFmtId="0" fontId="34" fillId="0" borderId="75" xfId="3" applyFont="1" applyBorder="1" applyAlignment="1">
      <alignment horizontal="center" vertical="center"/>
    </xf>
    <xf numFmtId="0" fontId="34" fillId="0" borderId="70" xfId="3" applyFont="1" applyBorder="1" applyAlignment="1">
      <alignment horizontal="center" vertical="center"/>
    </xf>
    <xf numFmtId="0" fontId="34" fillId="0" borderId="0" xfId="3" applyFont="1" applyBorder="1" applyAlignment="1">
      <alignment horizontal="center" vertical="center"/>
    </xf>
    <xf numFmtId="0" fontId="34" fillId="0" borderId="14" xfId="3" applyFont="1" applyBorder="1" applyAlignment="1">
      <alignment horizontal="center" vertical="center"/>
    </xf>
    <xf numFmtId="0" fontId="34" fillId="0" borderId="83" xfId="3" applyFont="1" applyBorder="1" applyAlignment="1">
      <alignment horizontal="center" vertical="center"/>
    </xf>
    <xf numFmtId="0" fontId="34" fillId="0" borderId="79" xfId="3" applyFont="1" applyBorder="1" applyAlignment="1">
      <alignment horizontal="center" vertical="center"/>
    </xf>
    <xf numFmtId="0" fontId="34" fillId="0" borderId="84" xfId="3" applyFont="1" applyBorder="1" applyAlignment="1">
      <alignment horizontal="center" vertical="center"/>
    </xf>
    <xf numFmtId="0" fontId="6" fillId="6" borderId="79" xfId="3" applyFont="1" applyFill="1" applyBorder="1" applyAlignment="1">
      <alignment horizontal="center" vertical="center"/>
    </xf>
    <xf numFmtId="0" fontId="8" fillId="7" borderId="22" xfId="3" applyFont="1" applyFill="1" applyBorder="1" applyAlignment="1">
      <alignment horizontal="center" vertical="center" wrapText="1"/>
    </xf>
    <xf numFmtId="0" fontId="0" fillId="0" borderId="64" xfId="0" applyBorder="1" applyAlignment="1">
      <alignment horizontal="center" vertical="center" wrapText="1"/>
    </xf>
    <xf numFmtId="0" fontId="8" fillId="7" borderId="23" xfId="3" applyFont="1" applyFill="1" applyBorder="1" applyAlignment="1">
      <alignment horizontal="center" vertical="center" wrapText="1"/>
    </xf>
    <xf numFmtId="0" fontId="8" fillId="7" borderId="33" xfId="3" applyFont="1" applyFill="1" applyBorder="1" applyAlignment="1">
      <alignment horizontal="center" vertical="center" wrapText="1"/>
    </xf>
    <xf numFmtId="0" fontId="8" fillId="7" borderId="24" xfId="3" applyFont="1" applyFill="1" applyBorder="1" applyAlignment="1">
      <alignment horizontal="center" vertical="center"/>
    </xf>
    <xf numFmtId="0" fontId="8" fillId="7" borderId="78" xfId="3" applyFont="1" applyFill="1" applyBorder="1" applyAlignment="1">
      <alignment horizontal="center" vertical="center"/>
    </xf>
    <xf numFmtId="0" fontId="8" fillId="16" borderId="22" xfId="3" applyFont="1" applyFill="1" applyBorder="1" applyAlignment="1">
      <alignment horizontal="center" vertical="center"/>
    </xf>
    <xf numFmtId="0" fontId="8" fillId="16" borderId="52" xfId="3" applyFont="1" applyFill="1" applyBorder="1" applyAlignment="1">
      <alignment horizontal="center" vertical="center"/>
    </xf>
    <xf numFmtId="0" fontId="8" fillId="16" borderId="64" xfId="3" applyFont="1" applyFill="1" applyBorder="1" applyAlignment="1">
      <alignment horizontal="center" vertical="center"/>
    </xf>
    <xf numFmtId="0" fontId="7" fillId="7" borderId="74" xfId="3" applyFont="1" applyFill="1" applyBorder="1" applyAlignment="1">
      <alignment horizontal="center" vertical="center" wrapText="1"/>
    </xf>
    <xf numFmtId="0" fontId="7" fillId="7" borderId="67" xfId="3" applyFont="1" applyFill="1" applyBorder="1" applyAlignment="1">
      <alignment horizontal="center" vertical="center" wrapText="1"/>
    </xf>
    <xf numFmtId="0" fontId="7" fillId="7" borderId="75" xfId="3" applyFont="1" applyFill="1" applyBorder="1" applyAlignment="1">
      <alignment horizontal="center" vertical="center" wrapText="1"/>
    </xf>
    <xf numFmtId="0" fontId="7" fillId="7" borderId="70" xfId="3" applyFont="1" applyFill="1" applyBorder="1" applyAlignment="1">
      <alignment horizontal="center" vertical="center" wrapText="1"/>
    </xf>
    <xf numFmtId="0" fontId="7" fillId="7" borderId="0" xfId="3" applyFont="1" applyFill="1" applyBorder="1" applyAlignment="1">
      <alignment horizontal="center" vertical="center" wrapText="1"/>
    </xf>
    <xf numFmtId="0" fontId="7" fillId="7" borderId="14" xfId="3" applyFont="1" applyFill="1" applyBorder="1" applyAlignment="1">
      <alignment horizontal="center" vertical="center" wrapText="1"/>
    </xf>
    <xf numFmtId="0" fontId="7" fillId="7" borderId="83" xfId="3" applyFont="1" applyFill="1" applyBorder="1" applyAlignment="1">
      <alignment horizontal="center" vertical="center" wrapText="1"/>
    </xf>
    <xf numFmtId="0" fontId="7" fillId="7" borderId="79" xfId="3" applyFont="1" applyFill="1" applyBorder="1" applyAlignment="1">
      <alignment horizontal="center" vertical="center" wrapText="1"/>
    </xf>
    <xf numFmtId="0" fontId="7" fillId="7" borderId="84" xfId="3" applyFont="1" applyFill="1" applyBorder="1" applyAlignment="1">
      <alignment horizontal="center" vertical="center" wrapText="1"/>
    </xf>
    <xf numFmtId="0" fontId="8" fillId="9" borderId="85" xfId="3" applyFont="1" applyFill="1" applyBorder="1" applyAlignment="1">
      <alignment horizontal="right" vertical="center"/>
    </xf>
    <xf numFmtId="0" fontId="8" fillId="9" borderId="73" xfId="3" applyFont="1" applyFill="1" applyBorder="1" applyAlignment="1">
      <alignment horizontal="right" vertical="center"/>
    </xf>
    <xf numFmtId="0" fontId="8" fillId="9" borderId="86" xfId="3" applyFont="1" applyFill="1" applyBorder="1" applyAlignment="1">
      <alignment horizontal="right" vertical="center"/>
    </xf>
    <xf numFmtId="0" fontId="8" fillId="9" borderId="80" xfId="3" applyFont="1" applyFill="1" applyBorder="1" applyAlignment="1">
      <alignment horizontal="right" vertical="center" wrapText="1"/>
    </xf>
    <xf numFmtId="0" fontId="8" fillId="9" borderId="12" xfId="3" applyFont="1" applyFill="1" applyBorder="1" applyAlignment="1">
      <alignment horizontal="right" vertical="center" wrapText="1"/>
    </xf>
    <xf numFmtId="0" fontId="8" fillId="9" borderId="81" xfId="3" applyFont="1" applyFill="1" applyBorder="1" applyAlignment="1">
      <alignment horizontal="right" vertical="center" wrapText="1"/>
    </xf>
    <xf numFmtId="0" fontId="8" fillId="9" borderId="82" xfId="3" applyFont="1" applyFill="1" applyBorder="1" applyAlignment="1">
      <alignment horizontal="right" vertical="center" wrapText="1"/>
    </xf>
    <xf numFmtId="0" fontId="8" fillId="9" borderId="18" xfId="3" applyFont="1" applyFill="1" applyBorder="1" applyAlignment="1">
      <alignment horizontal="right" vertical="center" wrapText="1"/>
    </xf>
    <xf numFmtId="0" fontId="8" fillId="9" borderId="47" xfId="3" applyFont="1" applyFill="1" applyBorder="1" applyAlignment="1">
      <alignment horizontal="right" vertical="center" wrapText="1"/>
    </xf>
    <xf numFmtId="0" fontId="7" fillId="0" borderId="74" xfId="3" applyFont="1" applyFill="1" applyBorder="1" applyAlignment="1">
      <alignment horizontal="justify" vertical="top" wrapText="1"/>
    </xf>
    <xf numFmtId="0" fontId="7" fillId="0" borderId="67" xfId="3" applyFont="1" applyFill="1" applyBorder="1" applyAlignment="1">
      <alignment horizontal="justify" vertical="top" wrapText="1"/>
    </xf>
    <xf numFmtId="0" fontId="7" fillId="0" borderId="75" xfId="3" applyFont="1" applyFill="1" applyBorder="1" applyAlignment="1">
      <alignment horizontal="justify" vertical="top" wrapText="1"/>
    </xf>
    <xf numFmtId="0" fontId="7" fillId="0" borderId="70" xfId="3" applyFont="1" applyFill="1" applyBorder="1" applyAlignment="1">
      <alignment horizontal="justify" vertical="top" wrapText="1"/>
    </xf>
    <xf numFmtId="0" fontId="7" fillId="0" borderId="0" xfId="3" applyFont="1" applyFill="1" applyBorder="1" applyAlignment="1">
      <alignment horizontal="justify" vertical="top" wrapText="1"/>
    </xf>
    <xf numFmtId="0" fontId="7" fillId="0" borderId="14" xfId="3" applyFont="1" applyFill="1" applyBorder="1" applyAlignment="1">
      <alignment horizontal="justify" vertical="top" wrapText="1"/>
    </xf>
    <xf numFmtId="0" fontId="7" fillId="0" borderId="83" xfId="3" applyFont="1" applyFill="1" applyBorder="1" applyAlignment="1">
      <alignment horizontal="justify" vertical="top" wrapText="1"/>
    </xf>
    <xf numFmtId="0" fontId="7" fillId="0" borderId="79" xfId="3" applyFont="1" applyFill="1" applyBorder="1" applyAlignment="1">
      <alignment horizontal="justify" vertical="top" wrapText="1"/>
    </xf>
    <xf numFmtId="0" fontId="7" fillId="0" borderId="84" xfId="3" applyFont="1" applyFill="1" applyBorder="1" applyAlignment="1">
      <alignment horizontal="justify" vertical="top" wrapText="1"/>
    </xf>
    <xf numFmtId="0" fontId="27" fillId="0" borderId="0" xfId="3" applyFont="1" applyFill="1" applyBorder="1" applyAlignment="1">
      <alignment horizontal="right" vertical="center" wrapText="1"/>
    </xf>
    <xf numFmtId="0" fontId="27" fillId="0" borderId="0" xfId="3" applyFont="1" applyFill="1" applyBorder="1" applyAlignment="1">
      <alignment horizontal="center" vertical="center"/>
    </xf>
    <xf numFmtId="0" fontId="8" fillId="7" borderId="24" xfId="4" applyFont="1" applyFill="1" applyBorder="1" applyAlignment="1" applyProtection="1">
      <alignment horizontal="center" vertical="center" wrapText="1"/>
      <protection hidden="1"/>
    </xf>
    <xf numFmtId="0" fontId="8" fillId="7" borderId="72" xfId="4" applyFont="1" applyFill="1" applyBorder="1" applyAlignment="1" applyProtection="1">
      <alignment horizontal="center" vertical="center" wrapText="1"/>
      <protection hidden="1"/>
    </xf>
    <xf numFmtId="0" fontId="8" fillId="7" borderId="23" xfId="4" applyFont="1" applyFill="1" applyBorder="1" applyAlignment="1" applyProtection="1">
      <alignment horizontal="center" vertical="center"/>
      <protection hidden="1"/>
    </xf>
    <xf numFmtId="0" fontId="8" fillId="7" borderId="87" xfId="4" applyFont="1" applyFill="1" applyBorder="1" applyAlignment="1" applyProtection="1">
      <alignment horizontal="center" vertical="center"/>
      <protection hidden="1"/>
    </xf>
    <xf numFmtId="0" fontId="8" fillId="7" borderId="22" xfId="4" applyFont="1" applyFill="1" applyBorder="1" applyAlignment="1" applyProtection="1">
      <alignment horizontal="center" vertical="center" wrapText="1"/>
      <protection hidden="1"/>
    </xf>
    <xf numFmtId="0" fontId="8" fillId="7" borderId="89" xfId="4" applyFont="1" applyFill="1" applyBorder="1" applyAlignment="1" applyProtection="1">
      <alignment horizontal="center" vertical="center" wrapText="1"/>
      <protection hidden="1"/>
    </xf>
    <xf numFmtId="0" fontId="8" fillId="7" borderId="23" xfId="4" applyFont="1" applyFill="1" applyBorder="1" applyAlignment="1" applyProtection="1">
      <alignment horizontal="center" vertical="center" wrapText="1"/>
      <protection hidden="1"/>
    </xf>
    <xf numFmtId="0" fontId="8" fillId="7" borderId="87" xfId="4" applyFont="1" applyFill="1" applyBorder="1" applyAlignment="1" applyProtection="1">
      <alignment horizontal="center" vertical="center" wrapText="1"/>
      <protection hidden="1"/>
    </xf>
    <xf numFmtId="0" fontId="8" fillId="13" borderId="20" xfId="3" applyFont="1" applyFill="1" applyBorder="1" applyAlignment="1">
      <alignment horizontal="center" vertical="center" wrapText="1"/>
    </xf>
    <xf numFmtId="0" fontId="8" fillId="13" borderId="45" xfId="3" applyFont="1" applyFill="1" applyBorder="1" applyAlignment="1">
      <alignment horizontal="center" vertical="center" wrapText="1"/>
    </xf>
    <xf numFmtId="4" fontId="3" fillId="8" borderId="53" xfId="3" applyNumberFormat="1" applyFont="1" applyFill="1" applyBorder="1" applyAlignment="1">
      <alignment horizontal="center" vertical="center" wrapText="1"/>
    </xf>
    <xf numFmtId="0" fontId="0" fillId="0" borderId="26" xfId="0" applyBorder="1" applyAlignment="1"/>
    <xf numFmtId="0" fontId="0" fillId="0" borderId="55" xfId="0" applyBorder="1" applyAlignment="1"/>
    <xf numFmtId="0" fontId="48" fillId="13" borderId="17" xfId="0" applyFont="1" applyFill="1" applyBorder="1" applyAlignment="1">
      <alignment horizontal="center"/>
    </xf>
    <xf numFmtId="0" fontId="48" fillId="0" borderId="56" xfId="0" applyFont="1" applyBorder="1" applyAlignment="1">
      <alignment horizontal="center"/>
    </xf>
    <xf numFmtId="0" fontId="45" fillId="13" borderId="17" xfId="0" applyFont="1" applyFill="1" applyBorder="1" applyAlignment="1">
      <alignment horizontal="center"/>
    </xf>
    <xf numFmtId="0" fontId="45" fillId="0" borderId="56" xfId="0" applyFont="1" applyBorder="1" applyAlignment="1">
      <alignment horizontal="center"/>
    </xf>
    <xf numFmtId="0" fontId="6" fillId="5" borderId="79" xfId="3" applyFont="1" applyFill="1" applyBorder="1" applyAlignment="1">
      <alignment horizontal="center"/>
    </xf>
    <xf numFmtId="0" fontId="8" fillId="13" borderId="22" xfId="3" applyFont="1" applyFill="1" applyBorder="1" applyAlignment="1">
      <alignment horizontal="center" vertical="center" wrapText="1"/>
    </xf>
    <xf numFmtId="0" fontId="8" fillId="13" borderId="64" xfId="3" applyFont="1" applyFill="1" applyBorder="1" applyAlignment="1">
      <alignment horizontal="center" vertical="center" wrapText="1"/>
    </xf>
    <xf numFmtId="0" fontId="8" fillId="13" borderId="23" xfId="3" applyFont="1" applyFill="1" applyBorder="1" applyAlignment="1">
      <alignment horizontal="center" vertical="center" wrapText="1"/>
    </xf>
    <xf numFmtId="0" fontId="8" fillId="13" borderId="33" xfId="3" applyFont="1" applyFill="1" applyBorder="1" applyAlignment="1">
      <alignment horizontal="center" vertical="center" wrapText="1"/>
    </xf>
    <xf numFmtId="0" fontId="8" fillId="13" borderId="53" xfId="3" applyFont="1" applyFill="1" applyBorder="1" applyAlignment="1">
      <alignment horizontal="center" vertical="center" wrapText="1"/>
    </xf>
    <xf numFmtId="0" fontId="8" fillId="13" borderId="55" xfId="3" applyFont="1" applyFill="1" applyBorder="1" applyAlignment="1">
      <alignment horizontal="center" vertical="center" wrapText="1"/>
    </xf>
    <xf numFmtId="0" fontId="59" fillId="0" borderId="17" xfId="0" applyFont="1" applyBorder="1" applyAlignment="1">
      <alignment vertical="center" wrapText="1"/>
    </xf>
    <xf numFmtId="0" fontId="0" fillId="0" borderId="18" xfId="0" applyBorder="1" applyAlignment="1">
      <alignment wrapText="1"/>
    </xf>
    <xf numFmtId="0" fontId="0" fillId="0" borderId="56" xfId="0" applyBorder="1" applyAlignment="1">
      <alignment wrapText="1"/>
    </xf>
    <xf numFmtId="0" fontId="25" fillId="0" borderId="0" xfId="4" applyFont="1" applyAlignment="1">
      <alignment horizontal="center"/>
    </xf>
  </cellXfs>
  <cellStyles count="14">
    <cellStyle name="Millares" xfId="13" builtinId="3"/>
    <cellStyle name="Millares 2" xfId="1"/>
    <cellStyle name="Moneda 2" xfId="2"/>
    <cellStyle name="Normal" xfId="0" builtinId="0"/>
    <cellStyle name="Normal 2" xfId="3"/>
    <cellStyle name="Normal 2 2" xfId="4"/>
    <cellStyle name="Normal 2 5" xfId="5"/>
    <cellStyle name="Normal 2_Kresidual" xfId="6"/>
    <cellStyle name="Normal 3" xfId="7"/>
    <cellStyle name="Normal 4" xfId="8"/>
    <cellStyle name="Normal_Kresidual" xfId="9"/>
    <cellStyle name="Porcentaje" xfId="10" builtinId="5"/>
    <cellStyle name="Porcentual 2" xfId="11"/>
    <cellStyle name="Porcentual 3" xfId="12"/>
  </cellStyles>
  <dxfs count="248">
    <dxf>
      <font>
        <b/>
        <i val="0"/>
      </font>
      <fill>
        <patternFill>
          <bgColor rgb="FFFF99CC"/>
        </patternFill>
      </fill>
    </dxf>
    <dxf>
      <fill>
        <patternFill>
          <bgColor theme="0" tint="-0.14996795556505021"/>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b/>
        <i val="0"/>
      </font>
      <fill>
        <patternFill>
          <bgColor theme="0"/>
        </patternFill>
      </fill>
    </dxf>
    <dxf>
      <font>
        <b/>
        <i val="0"/>
        <color theme="1"/>
      </font>
      <fill>
        <patternFill>
          <bgColor rgb="FFD1FFD1"/>
        </patternFill>
      </fill>
    </dxf>
    <dxf>
      <font>
        <b/>
        <i val="0"/>
      </font>
      <fill>
        <patternFill>
          <bgColor theme="0"/>
        </patternFill>
      </fill>
    </dxf>
    <dxf>
      <font>
        <b/>
        <i val="0"/>
      </font>
      <fill>
        <patternFill>
          <bgColor theme="0"/>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color auto="1"/>
        <name val="Cambria"/>
        <scheme val="none"/>
      </font>
      <fill>
        <patternFill>
          <bgColor rgb="FFD0C5DD"/>
        </patternFill>
      </fill>
    </dxf>
    <dxf>
      <font>
        <b/>
        <i val="0"/>
        <color theme="1"/>
      </font>
      <fill>
        <patternFill>
          <bgColor rgb="FFD1FFD1"/>
        </patternFill>
      </fill>
    </dxf>
    <dxf>
      <font>
        <b/>
        <i val="0"/>
        <color auto="1"/>
      </font>
      <fill>
        <patternFill>
          <bgColor rgb="FFA7E8FF"/>
        </patternFill>
      </fill>
    </dxf>
    <dxf>
      <font>
        <color rgb="FFB80000"/>
      </font>
      <fill>
        <patternFill>
          <bgColor rgb="FFFFD5D5"/>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condense val="0"/>
        <extend val="0"/>
        <color indexed="10"/>
      </font>
      <fill>
        <patternFill>
          <bgColor indexed="45"/>
        </patternFill>
      </fill>
    </dxf>
    <dxf>
      <font>
        <b/>
        <i val="0"/>
        <condense val="0"/>
        <extend val="0"/>
        <color indexed="12"/>
      </font>
      <fill>
        <patternFill>
          <bgColor indexed="15"/>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color auto="1"/>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font>
      <fill>
        <patternFill>
          <bgColor theme="0"/>
        </patternFill>
      </fill>
    </dxf>
    <dxf>
      <font>
        <b/>
        <i val="0"/>
        <color theme="1"/>
      </font>
      <fill>
        <patternFill>
          <bgColor rgb="FFD1FFD1"/>
        </patternFill>
      </fill>
    </dxf>
    <dxf>
      <font>
        <b/>
        <i val="0"/>
      </font>
      <fill>
        <patternFill>
          <bgColor theme="0"/>
        </patternFill>
      </fill>
    </dxf>
    <dxf>
      <font>
        <b/>
        <i val="0"/>
        <color theme="1"/>
      </font>
      <fill>
        <patternFill>
          <bgColor rgb="FFD1FFD1"/>
        </patternFill>
      </fill>
    </dxf>
    <dxf>
      <font>
        <b/>
        <i val="0"/>
      </font>
      <fill>
        <patternFill>
          <bgColor theme="0"/>
        </patternFill>
      </fill>
    </dxf>
    <dxf>
      <font>
        <b/>
        <i val="0"/>
        <color theme="1"/>
      </font>
      <fill>
        <patternFill>
          <bgColor rgb="FFD1FFD1"/>
        </patternFill>
      </fill>
    </dxf>
    <dxf>
      <font>
        <b/>
        <i val="0"/>
      </font>
      <fill>
        <patternFill>
          <bgColor theme="0"/>
        </patternFill>
      </fill>
    </dxf>
    <dxf>
      <font>
        <b/>
        <i val="0"/>
        <color theme="1"/>
      </font>
      <fill>
        <patternFill>
          <bgColor rgb="FFD1FFD1"/>
        </patternFill>
      </fill>
    </dxf>
    <dxf>
      <font>
        <b/>
        <i val="0"/>
      </font>
      <fill>
        <patternFill>
          <bgColor theme="0"/>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condense val="0"/>
        <extend val="0"/>
        <color indexed="10"/>
      </font>
      <fill>
        <patternFill>
          <bgColor indexed="45"/>
        </patternFill>
      </fill>
    </dxf>
    <dxf>
      <font>
        <b/>
        <i val="0"/>
        <condense val="0"/>
        <extend val="0"/>
        <color indexed="12"/>
      </font>
      <fill>
        <patternFill>
          <bgColor indexed="15"/>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condense val="0"/>
        <extend val="0"/>
        <color indexed="10"/>
      </font>
      <fill>
        <patternFill>
          <bgColor indexed="45"/>
        </patternFill>
      </fill>
    </dxf>
    <dxf>
      <font>
        <b/>
        <i val="0"/>
        <condense val="0"/>
        <extend val="0"/>
        <color indexed="12"/>
      </font>
      <fill>
        <patternFill>
          <bgColor indexed="15"/>
        </patternFill>
      </fill>
    </dxf>
    <dxf>
      <font>
        <b/>
        <i val="0"/>
        <color theme="1"/>
      </font>
      <fill>
        <patternFill>
          <bgColor rgb="FFD1FFD1"/>
        </patternFill>
      </fill>
    </dxf>
    <dxf>
      <font>
        <b/>
        <i val="0"/>
      </font>
      <fill>
        <patternFill>
          <bgColor theme="0"/>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condense val="0"/>
        <extend val="0"/>
        <color indexed="10"/>
      </font>
      <fill>
        <patternFill>
          <bgColor indexed="45"/>
        </patternFill>
      </fill>
    </dxf>
    <dxf>
      <font>
        <b/>
        <i val="0"/>
        <condense val="0"/>
        <extend val="0"/>
        <color indexed="12"/>
      </font>
      <fill>
        <patternFill>
          <bgColor indexed="15"/>
        </patternFill>
      </fill>
    </dxf>
    <dxf>
      <font>
        <b/>
        <i val="0"/>
        <color theme="1"/>
      </font>
      <fill>
        <patternFill>
          <bgColor rgb="FFD1FFD1"/>
        </patternFill>
      </fill>
    </dxf>
    <dxf>
      <font>
        <b/>
        <i val="0"/>
      </font>
      <fill>
        <patternFill>
          <bgColor theme="0"/>
        </patternFill>
      </fill>
    </dxf>
    <dxf>
      <font>
        <b/>
        <i val="0"/>
      </font>
      <fill>
        <patternFill>
          <bgColor theme="0"/>
        </patternFill>
      </fill>
    </dxf>
    <dxf>
      <font>
        <b/>
        <i val="0"/>
        <color theme="1"/>
      </font>
      <fill>
        <patternFill>
          <bgColor rgb="FFD1FFD1"/>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condense val="0"/>
        <extend val="0"/>
        <color indexed="10"/>
      </font>
      <fill>
        <patternFill>
          <bgColor indexed="45"/>
        </patternFill>
      </fill>
    </dxf>
    <dxf>
      <font>
        <b/>
        <i val="0"/>
        <condense val="0"/>
        <extend val="0"/>
        <color indexed="12"/>
      </font>
      <fill>
        <patternFill>
          <bgColor indexed="15"/>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condense val="0"/>
        <extend val="0"/>
        <color indexed="10"/>
      </font>
      <fill>
        <patternFill>
          <bgColor indexed="45"/>
        </patternFill>
      </fill>
    </dxf>
    <dxf>
      <font>
        <b/>
        <i val="0"/>
        <condense val="0"/>
        <extend val="0"/>
        <color indexed="12"/>
      </font>
      <fill>
        <patternFill>
          <bgColor indexed="15"/>
        </patternFill>
      </fill>
    </dxf>
    <dxf>
      <font>
        <b/>
        <i val="0"/>
        <color theme="1"/>
      </font>
      <fill>
        <patternFill>
          <bgColor rgb="FFD1FFD1"/>
        </patternFill>
      </fill>
    </dxf>
    <dxf>
      <font>
        <b/>
        <i val="0"/>
      </font>
      <fill>
        <patternFill>
          <bgColor theme="0"/>
        </patternFill>
      </fill>
    </dxf>
    <dxf>
      <font>
        <b/>
        <i val="0"/>
        <color auto="1"/>
      </font>
      <fill>
        <patternFill>
          <bgColor rgb="FFA7E8FF"/>
        </patternFill>
      </fill>
    </dxf>
    <dxf>
      <font>
        <color rgb="FFB80000"/>
      </font>
      <fill>
        <patternFill>
          <bgColor rgb="FFFFD5D5"/>
        </patternFill>
      </fill>
    </dxf>
    <dxf>
      <font>
        <b/>
        <i val="0"/>
        <condense val="0"/>
        <extend val="0"/>
        <color indexed="10"/>
      </font>
      <fill>
        <patternFill>
          <bgColor indexed="45"/>
        </patternFill>
      </fill>
    </dxf>
    <dxf>
      <font>
        <b/>
        <i val="0"/>
        <condense val="0"/>
        <extend val="0"/>
        <color indexed="12"/>
      </font>
      <fill>
        <patternFill>
          <bgColor indexed="15"/>
        </patternFill>
      </fill>
    </dxf>
    <dxf>
      <font>
        <color auto="1"/>
        <name val="Cambria"/>
        <scheme val="none"/>
      </font>
      <fill>
        <patternFill>
          <bgColor rgb="FFD0C5DD"/>
        </patternFill>
      </fill>
    </dxf>
    <dxf>
      <font>
        <b/>
        <i val="0"/>
        <color theme="1"/>
      </font>
      <fill>
        <patternFill>
          <bgColor rgb="FFD1FFD1"/>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theme="0"/>
        </patternFill>
      </fill>
    </dxf>
    <dxf>
      <font>
        <b/>
        <i val="0"/>
      </font>
      <fill>
        <patternFill>
          <bgColor rgb="FF00FFFF"/>
        </patternFill>
      </fill>
    </dxf>
    <dxf>
      <font>
        <b/>
        <i val="0"/>
      </font>
      <fill>
        <patternFill>
          <bgColor rgb="FFFF99CC"/>
        </patternFill>
      </fill>
    </dxf>
    <dxf>
      <font>
        <b val="0"/>
        <i val="0"/>
        <strike val="0"/>
        <color theme="1"/>
      </font>
      <fill>
        <patternFill>
          <bgColor theme="0" tint="-0.14996795556505021"/>
        </patternFill>
      </fill>
      <border>
        <top style="dotted">
          <color indexed="64"/>
        </top>
        <bottom style="dotted">
          <color indexed="64"/>
        </bottom>
      </border>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
      <fill>
        <patternFill>
          <bgColor theme="0"/>
        </patternFill>
      </fill>
    </dxf>
    <dxf>
      <fill>
        <patternFill>
          <bgColor theme="0" tint="-0.1499679555650502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EVA3_ANI/AppData/Local/Temp/EVALUACION%20OFERTA%20No.%2008%20%20VJ-VE-CM-010-2013%20-%20AEROPU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I/AppData/Local/Temp/VJ-VE-CM-010-2013%20-%20AEROPUER-JAM.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NI/Downloads/EVALUACION%20OFERTA%20No.%2008%20%20VJ-VE-CM-010-2013%20-%20AEROPUER.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NI/AppData/Local/Temp/DIRINFRA-027-20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EVA3_ANI/AppData/Local/Temp/EVALUACION%20OFERTA%20No.%2008%20y%2007%20%20VJ-VE-CM-010-2013%20-%20AEROPUERTO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Documents\Proceso%20interventor&#237;a%20cartagena\VJ-VE-CM-010-2013%20-%20AEROPUER-JAM.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LISTA PROPONENTES"/>
      <sheetName val="PRESUPUESTOS"/>
      <sheetName val="PROPONENTES"/>
      <sheetName val="KRC"/>
      <sheetName val="EXPER.GRAL"/>
      <sheetName val="EXPER.GRAL-CUANT"/>
      <sheetName val="RESUMEN EXP. GENERAL"/>
      <sheetName val="EXP.ESPECIFICA (2)"/>
      <sheetName val="EXP.ESPECIFICA"/>
      <sheetName val="RES. ESPECIFICA"/>
      <sheetName val="datos"/>
      <sheetName val="DEPENDENCIAS"/>
      <sheetName val="Resumen de profesionales"/>
      <sheetName val="SMLM"/>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LISTA PROPONENTES"/>
      <sheetName val="PRESUPUESTOS"/>
      <sheetName val="PROPONENTES"/>
      <sheetName val="KRC"/>
      <sheetName val="EXPER.GRAL-PRECAL"/>
      <sheetName val="RESUMEN EXP. GENERAL"/>
      <sheetName val="EXP.ESPECIFICA"/>
      <sheetName val="RES. ESPECIFICA"/>
      <sheetName val="datos"/>
      <sheetName val="DEPENDENCIAS"/>
      <sheetName val="Resumen de profesionales"/>
      <sheetName val="SMLM"/>
    </sheetNames>
    <sheetDataSet>
      <sheetData sheetId="0" refreshError="1">
        <row r="3">
          <cell r="B3" t="str">
            <v>VICEPRESIDENCIA DE ESTRUCTURACIÓN</v>
          </cell>
        </row>
        <row r="6">
          <cell r="B6" t="str">
            <v>VJ-VE-CM-011-2013</v>
          </cell>
        </row>
        <row r="7">
          <cell r="B7" t="str">
            <v>INTERVENTORÍA INTEGRAL QUE INCLUYE LA INTERVENTORÍA TÉCNICA, FINANCIERA, CONTABLE, ADMINISTRATIVA, JURÍDICA, SOCIO AMBIENTAL Y PREDIAL, A: OBJETO Nº 1: REPARACIÓN Y ATENCIÓN DE PUNTOS CRÍTICOS QUE PRESENTA LA VÍA FÉRREA EN LOS TRAMOS: LA DORADA  - CHIRIGU</v>
          </cell>
        </row>
        <row r="14">
          <cell r="B14" t="str">
            <v>ESPECIALISTA EN DISEÑO/CONSTRUCCIÓN</v>
          </cell>
        </row>
        <row r="15">
          <cell r="B15" t="str">
            <v>ESPECIALISTA EN MANTENIMIENTO</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B2" t="str">
            <v>DIRECCIÓN DE INFRAESTRUCTURA</v>
          </cell>
          <cell r="I2" t="str">
            <v>CONSORCIO</v>
          </cell>
        </row>
        <row r="3">
          <cell r="I3" t="str">
            <v>UNIÓN TEMPORAL</v>
          </cell>
        </row>
        <row r="4">
          <cell r="I4" t="str">
            <v>INTERESADO PERSONA NATURAL O JURIDICA</v>
          </cell>
        </row>
      </sheetData>
      <sheetData sheetId="11" refreshError="1"/>
      <sheetData sheetId="12" refreshError="1">
        <row r="3">
          <cell r="A3">
            <v>29588</v>
          </cell>
        </row>
        <row r="14">
          <cell r="H14">
            <v>589500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LISTA PROPONENTES"/>
      <sheetName val="PRESUPUESTOS"/>
      <sheetName val="PROPONENTES"/>
      <sheetName val="KRC"/>
      <sheetName val="EXPER.GRAL"/>
      <sheetName val="EXPER.GRAL-CUANT"/>
      <sheetName val="RESUMEN EXP. GENERAL"/>
      <sheetName val="EXP.ESPECIFICA"/>
      <sheetName val="RES. ESPECIFICA"/>
      <sheetName val="datos"/>
      <sheetName val="DEPENDENCIAS"/>
      <sheetName val="Resumen de profesionales"/>
      <sheetName val="SMLM"/>
    </sheetNames>
    <sheetDataSet>
      <sheetData sheetId="0">
        <row r="3">
          <cell r="B3" t="str">
            <v>VICEPRESIDENCIA DE ESTRUCTURACIÓN</v>
          </cell>
        </row>
        <row r="6">
          <cell r="B6" t="str">
            <v>VJ-VE-CM-011-2013</v>
          </cell>
        </row>
        <row r="7">
          <cell r="B7" t="str">
            <v>INTERVENTORÍA INTEGRAL QUE INCLUYE LA INTERVENTORÍA TÉCNICA, FINANCIERA, CONTABLE, ADMINISTRATIVA, JURÍDICA, SOCIO AMBIENTAL Y PREDIAL, A: OBJETO Nº 1: REPARACIÓN Y ATENCIÓN DE PUNTOS CRÍTICOS QUE PRESENTA LA VÍA FÉRREA EN LOS TRAMOS: LA DORADA  - CHIRIGUANÁ; PUERTO BERRÍO - CABAÑAS Y EN EL RAMAL DE PUERTO CAPULCO, ASÍ COMO SU ADMINISTRACIÓN, MEJORAMIENTO, MANTENIMIENTO, VIGILANCIA Y CONTROL DE TRÁFICO ENTRE OTRAS ACTIVIDADES POR EL TIEMPO DE VIGENCIA DE ESTE CONTRATO. OBJETO Nº 2: REPARACIÓN Y ATENCIÓN DE PUNTOS CRÍTICOS QUE PRESENTA LA VÍA FÉRREA EN LOS TRAMOS: BOGOTÁ BELENCITO; LA CARO - ZIPAQUIRÁ; Y BOGOTÁ - FACATATIVÁ, ASÍ COMO SU ADMINISTRACIÓN, MEJORAMIENTO, MANTENIMIENTO, VIGILANCIA Y CONTROL DE TRÁFICO ENTRE OTRAS ACTIVIDADES POR EL TIEMPO DE VIGENCIA DE ESTE CONTRATO</v>
          </cell>
        </row>
        <row r="14">
          <cell r="B14" t="str">
            <v>ESPECIALISTA EN DISEÑO/CONSTRUCCIÓN</v>
          </cell>
        </row>
        <row r="15">
          <cell r="B15" t="str">
            <v>ESPECIALISTA EN MANTENIMIENTO</v>
          </cell>
        </row>
      </sheetData>
      <sheetData sheetId="1">
        <row r="1">
          <cell r="B1" t="str">
            <v>AGENCIA NACIONAL DE INFRAESTRUCTURA</v>
          </cell>
        </row>
      </sheetData>
      <sheetData sheetId="2"/>
      <sheetData sheetId="3">
        <row r="19">
          <cell r="C19" t="str">
            <v>CONSORCIO EUROESTUDIOS - SMA</v>
          </cell>
        </row>
      </sheetData>
      <sheetData sheetId="4"/>
      <sheetData sheetId="5"/>
      <sheetData sheetId="6"/>
      <sheetData sheetId="7"/>
      <sheetData sheetId="8"/>
      <sheetData sheetId="9"/>
      <sheetData sheetId="10"/>
      <sheetData sheetId="11">
        <row r="2">
          <cell r="B2" t="str">
            <v>DIRECCIÓN DE INFRAESTRUCTURA</v>
          </cell>
          <cell r="I2" t="str">
            <v>CONSORCIO</v>
          </cell>
        </row>
        <row r="3">
          <cell r="I3" t="str">
            <v>UNIÓN TEMPORAL</v>
          </cell>
        </row>
        <row r="4">
          <cell r="I4" t="str">
            <v>INTERESADO PERSONA NATURAL O JURIDICA</v>
          </cell>
        </row>
      </sheetData>
      <sheetData sheetId="12"/>
      <sheetData sheetId="13">
        <row r="14">
          <cell r="H14">
            <v>589500</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UPUESTOS+PERSONAL"/>
      <sheetName val="PROPONENTES"/>
      <sheetName val="KRC"/>
      <sheetName val="EXPER.GRAL-PRECAL"/>
      <sheetName val="CAP-OPERATIVA"/>
      <sheetName val="CAP ADMIN."/>
      <sheetName val="RESUMEN1"/>
      <sheetName val="RESUMEN"/>
      <sheetName val="SMLM"/>
      <sheetName val="NOTAS"/>
      <sheetName val="DATOS"/>
      <sheetName val="LISTAS"/>
    </sheetNames>
    <sheetDataSet>
      <sheetData sheetId="0">
        <row r="1">
          <cell r="B1" t="str">
            <v>MINISTERIO DE TRANSPORTE</v>
          </cell>
        </row>
      </sheetData>
      <sheetData sheetId="1">
        <row r="14">
          <cell r="C14">
            <v>1</v>
          </cell>
        </row>
      </sheetData>
      <sheetData sheetId="2"/>
      <sheetData sheetId="3">
        <row r="14">
          <cell r="P14">
            <v>1</v>
          </cell>
        </row>
      </sheetData>
      <sheetData sheetId="4"/>
      <sheetData sheetId="5"/>
      <sheetData sheetId="6"/>
      <sheetData sheetId="7"/>
      <sheetData sheetId="8">
        <row r="17">
          <cell r="G17" t="str">
            <v>VÁLIDO</v>
          </cell>
        </row>
        <row r="18">
          <cell r="G18" t="str">
            <v>NO VÁLIDO</v>
          </cell>
        </row>
      </sheetData>
      <sheetData sheetId="9"/>
      <sheetData sheetId="10"/>
      <sheetData sheetId="11">
        <row r="2">
          <cell r="B2" t="str">
            <v>DIRECCIÓN GENERAL - OFICINA DE PREVENCIÓN Y ATENCIÓN DE EMERGENCIAS</v>
          </cell>
          <cell r="C2" t="str">
            <v>CONSORCIO O UNION TEMPORAL CON APORTE DE TODOS LOS INTEGRANTES</v>
          </cell>
          <cell r="D2" t="str">
            <v>PROFESIONAL ESPECIALISTA CATEGORIA 2</v>
          </cell>
          <cell r="E2" t="str">
            <v>ECONOMISTA</v>
          </cell>
        </row>
        <row r="3">
          <cell r="B3" t="str">
            <v>SECRETARIA GENERAL ADMINISTRATIVA - SUBDIRECCIÓN ADMINISTRATIVA</v>
          </cell>
          <cell r="C3" t="str">
            <v>CONSORCIO O UNION TEMPORAL CON APORTE DE INTEGRANTE LIDER</v>
          </cell>
          <cell r="D3" t="str">
            <v>PROFESIONAL CATEGORIA 3</v>
          </cell>
          <cell r="E3" t="str">
            <v>ING. ELECTRONICO</v>
          </cell>
        </row>
        <row r="4">
          <cell r="B4" t="str">
            <v>SECRETARIA GENERAL ADMINISTRATIVA - SUBDIRECCIÓN FINANCIERA</v>
          </cell>
          <cell r="C4" t="str">
            <v>INTERESADO PERSONA NATURAL O JURIDICA</v>
          </cell>
          <cell r="D4" t="str">
            <v>PROFESIONAL ESPECIALISTA CATEGORIA 3</v>
          </cell>
          <cell r="E4" t="str">
            <v>ECOLOGO</v>
          </cell>
        </row>
        <row r="5">
          <cell r="B5" t="str">
            <v>SECRETARIA GENERAL TÉCNICA - DIRECCIONES TERRITORIALES</v>
          </cell>
          <cell r="D5" t="str">
            <v>PROFESIONAL CATEGORIA 4</v>
          </cell>
          <cell r="E5" t="str">
            <v>ING. AMBIENTAL</v>
          </cell>
        </row>
        <row r="6">
          <cell r="B6" t="str">
            <v>SECRETARIA GENERAL TÉCNICA - GERENCIA DE GRANDES PROYECTOS</v>
          </cell>
          <cell r="E6" t="str">
            <v>ING. CIVIL</v>
          </cell>
        </row>
        <row r="7">
          <cell r="B7" t="str">
            <v>SECRETARIA GENERAL TÉCNICA - GRUPO PLAN 2500</v>
          </cell>
          <cell r="E7" t="str">
            <v>ING. DE PETROLEOS</v>
          </cell>
        </row>
        <row r="8">
          <cell r="B8" t="str">
            <v>SECRETARIA GENERAL TÉCNICA - SUBDIRECCIÓN DE APOYO TÉCNICO</v>
          </cell>
          <cell r="E8" t="str">
            <v>ING. DE SISTEMAS</v>
          </cell>
        </row>
        <row r="9">
          <cell r="B9" t="str">
            <v>SECRETARIA GENERAL TÉCNICA - SUBDIRECCIÓN DE MEDIO AMBIENTE Y GESTIÓN SOCIAL</v>
          </cell>
          <cell r="E9" t="str">
            <v>ING. DE VIAS Y TRANSPORTE</v>
          </cell>
        </row>
        <row r="10">
          <cell r="B10" t="str">
            <v>SECRETARIA GENERAL TÉCNICA - SUBDIRECCIÓN MARITIMA Y FLUVIAL</v>
          </cell>
          <cell r="E10" t="str">
            <v>ING. ELECTRICO</v>
          </cell>
        </row>
        <row r="11">
          <cell r="B11" t="str">
            <v>SECRETARIA GENERAL TÉCNICA - SUBDIRECCIÓN RED NACIONAL DE CARRETERAS</v>
          </cell>
          <cell r="E11" t="str">
            <v>ING. ELECTRONICA</v>
          </cell>
        </row>
        <row r="12">
          <cell r="B12" t="str">
            <v>SECRETARIA GENERAL TÉCNICA - SUBDIRECCIÓN RED TERCIARIA Y FERREA</v>
          </cell>
          <cell r="E12" t="str">
            <v>ING. FISICA</v>
          </cell>
        </row>
        <row r="13">
          <cell r="E13" t="str">
            <v>ING. CIVIL DE INDUSTRIAS</v>
          </cell>
        </row>
        <row r="14">
          <cell r="E14" t="str">
            <v>ING. GEOLOGO</v>
          </cell>
        </row>
        <row r="15">
          <cell r="E15" t="str">
            <v>ING. INDUSTRIAL</v>
          </cell>
        </row>
        <row r="16">
          <cell r="E16" t="str">
            <v>ING. MECANICO</v>
          </cell>
        </row>
        <row r="17">
          <cell r="E17" t="str">
            <v>ADMINISTRADOR</v>
          </cell>
        </row>
        <row r="18">
          <cell r="E18" t="str">
            <v>ING. QUIMICO</v>
          </cell>
        </row>
        <row r="19">
          <cell r="E19" t="str">
            <v>ABOGADO</v>
          </cell>
        </row>
        <row r="20">
          <cell r="E20" t="str">
            <v>OTRO</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LISTA PROPONENTES"/>
      <sheetName val="PRESUPUESTOS"/>
      <sheetName val="PROPONENTES"/>
      <sheetName val="KRC"/>
      <sheetName val="EXPER.GRAL"/>
      <sheetName val="EXPER.GRAL-CUANT"/>
      <sheetName val="RESUMEN EXP. GENERAL"/>
      <sheetName val="EXP.ESPECIFICA (2)"/>
      <sheetName val="RES. ESPECIFICA"/>
      <sheetName val="CONVERSIONES "/>
      <sheetName val="datos"/>
      <sheetName val="DEPENDENCIAS"/>
      <sheetName val="Resumen de profesionales"/>
      <sheetName val="SMLM"/>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
          <cell r="I2" t="str">
            <v>CONSORCIO</v>
          </cell>
        </row>
        <row r="3">
          <cell r="I3" t="str">
            <v>UNIÓN TEMPORAL</v>
          </cell>
        </row>
        <row r="4">
          <cell r="I4" t="str">
            <v>INTERESADO PERSONA NATURAL O JURIDICA</v>
          </cell>
        </row>
      </sheetData>
      <sheetData sheetId="13"/>
      <sheetData sheetId="1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LISTA PROPONENTES"/>
      <sheetName val="PRESUPUESTOS"/>
      <sheetName val="PROPONENTES"/>
      <sheetName val="KRC"/>
      <sheetName val="EXPER.GRAL"/>
      <sheetName val="EXPER.GRAL-PRECAL"/>
      <sheetName val="RESUMEN EXP. GENERAL"/>
      <sheetName val="EXP.ESPECIFICA"/>
      <sheetName val="RES. ESPECIFICA"/>
      <sheetName val="datos"/>
      <sheetName val="DEPENDENCIAS"/>
      <sheetName val="Resumen de profesionales"/>
      <sheetName val="SMLM"/>
    </sheetNames>
    <sheetDataSet>
      <sheetData sheetId="0"/>
      <sheetData sheetId="1"/>
      <sheetData sheetId="2">
        <row r="17">
          <cell r="D17">
            <v>11335307000</v>
          </cell>
        </row>
      </sheetData>
      <sheetData sheetId="3"/>
      <sheetData sheetId="4"/>
      <sheetData sheetId="5"/>
      <sheetData sheetId="6"/>
      <sheetData sheetId="7"/>
      <sheetData sheetId="8"/>
      <sheetData sheetId="9"/>
      <sheetData sheetId="10"/>
      <sheetData sheetId="11"/>
      <sheetData sheetId="12"/>
      <sheetData sheetId="13">
        <row r="3">
          <cell r="A3">
            <v>29588</v>
          </cell>
          <cell r="D3">
            <v>5700</v>
          </cell>
        </row>
        <row r="4">
          <cell r="A4">
            <v>29953</v>
          </cell>
          <cell r="D4">
            <v>7410</v>
          </cell>
        </row>
        <row r="5">
          <cell r="A5">
            <v>30318</v>
          </cell>
          <cell r="D5">
            <v>9261</v>
          </cell>
        </row>
        <row r="6">
          <cell r="A6">
            <v>30683</v>
          </cell>
          <cell r="D6">
            <v>11298</v>
          </cell>
        </row>
        <row r="7">
          <cell r="A7">
            <v>31049</v>
          </cell>
          <cell r="D7">
            <v>13557.6</v>
          </cell>
        </row>
        <row r="8">
          <cell r="A8">
            <v>31414</v>
          </cell>
          <cell r="D8">
            <v>16611.400000000001</v>
          </cell>
        </row>
        <row r="9">
          <cell r="A9">
            <v>31779</v>
          </cell>
          <cell r="D9">
            <v>20509.8</v>
          </cell>
        </row>
        <row r="10">
          <cell r="A10">
            <v>32144</v>
          </cell>
          <cell r="D10">
            <v>25637.4</v>
          </cell>
        </row>
        <row r="11">
          <cell r="A11">
            <v>32509</v>
          </cell>
          <cell r="D11">
            <v>32559.599999999999</v>
          </cell>
        </row>
        <row r="12">
          <cell r="A12">
            <v>32874</v>
          </cell>
          <cell r="D12">
            <v>41025</v>
          </cell>
        </row>
        <row r="13">
          <cell r="A13">
            <v>33239</v>
          </cell>
          <cell r="D13">
            <v>51716.1</v>
          </cell>
        </row>
        <row r="14">
          <cell r="A14">
            <v>33604</v>
          </cell>
          <cell r="D14">
            <v>65190</v>
          </cell>
        </row>
        <row r="15">
          <cell r="A15">
            <v>33970</v>
          </cell>
          <cell r="D15">
            <v>81510</v>
          </cell>
        </row>
        <row r="16">
          <cell r="A16">
            <v>34335</v>
          </cell>
          <cell r="D16">
            <v>98700</v>
          </cell>
        </row>
        <row r="17">
          <cell r="A17">
            <v>34700</v>
          </cell>
          <cell r="D17">
            <v>118933.5</v>
          </cell>
        </row>
        <row r="18">
          <cell r="A18">
            <v>35065</v>
          </cell>
          <cell r="D18">
            <v>142125</v>
          </cell>
        </row>
        <row r="19">
          <cell r="A19">
            <v>35431</v>
          </cell>
          <cell r="D19">
            <v>172005</v>
          </cell>
        </row>
        <row r="20">
          <cell r="A20">
            <v>35796</v>
          </cell>
          <cell r="D20">
            <v>203826</v>
          </cell>
        </row>
        <row r="21">
          <cell r="A21">
            <v>36161</v>
          </cell>
          <cell r="D21">
            <v>236460</v>
          </cell>
        </row>
        <row r="22">
          <cell r="A22">
            <v>36526</v>
          </cell>
          <cell r="D22">
            <v>260100</v>
          </cell>
        </row>
        <row r="23">
          <cell r="A23">
            <v>36892</v>
          </cell>
          <cell r="D23">
            <v>286000</v>
          </cell>
        </row>
        <row r="24">
          <cell r="A24">
            <v>37257</v>
          </cell>
          <cell r="D24">
            <v>309000</v>
          </cell>
        </row>
        <row r="25">
          <cell r="A25">
            <v>37622</v>
          </cell>
          <cell r="D25">
            <v>332000</v>
          </cell>
        </row>
        <row r="26">
          <cell r="A26">
            <v>37987</v>
          </cell>
          <cell r="D26">
            <v>358000</v>
          </cell>
        </row>
        <row r="27">
          <cell r="A27">
            <v>38353</v>
          </cell>
          <cell r="D27">
            <v>381500</v>
          </cell>
        </row>
        <row r="28">
          <cell r="A28">
            <v>38718</v>
          </cell>
          <cell r="D28">
            <v>408000</v>
          </cell>
        </row>
        <row r="29">
          <cell r="A29">
            <v>39083</v>
          </cell>
          <cell r="D29">
            <v>433700</v>
          </cell>
        </row>
        <row r="30">
          <cell r="A30">
            <v>39448</v>
          </cell>
          <cell r="D30">
            <v>461500</v>
          </cell>
        </row>
        <row r="31">
          <cell r="A31">
            <v>39814</v>
          </cell>
          <cell r="D31">
            <v>496900</v>
          </cell>
        </row>
        <row r="32">
          <cell r="A32">
            <v>40179</v>
          </cell>
          <cell r="D32">
            <v>515000</v>
          </cell>
        </row>
        <row r="33">
          <cell r="A33">
            <v>40544</v>
          </cell>
          <cell r="D33">
            <v>535600</v>
          </cell>
        </row>
        <row r="34">
          <cell r="A34">
            <v>40909</v>
          </cell>
          <cell r="D34">
            <v>566700</v>
          </cell>
        </row>
        <row r="35">
          <cell r="A35">
            <v>41275</v>
          </cell>
          <cell r="D35">
            <v>589500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2.bin"/><Relationship Id="rId2" Type="http://schemas.openxmlformats.org/officeDocument/2006/relationships/printerSettings" Target="../printerSettings/printerSettings31.bin"/><Relationship Id="rId1" Type="http://schemas.openxmlformats.org/officeDocument/2006/relationships/printerSettings" Target="../printerSettings/printerSettings30.bin"/><Relationship Id="rId5" Type="http://schemas.openxmlformats.org/officeDocument/2006/relationships/printerSettings" Target="../printerSettings/printerSettings34.bin"/><Relationship Id="rId4" Type="http://schemas.openxmlformats.org/officeDocument/2006/relationships/printerSettings" Target="../printerSettings/printerSettings33.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5" Type="http://schemas.openxmlformats.org/officeDocument/2006/relationships/printerSettings" Target="../printerSettings/printerSettings28.bin"/><Relationship Id="rId4" Type="http://schemas.openxmlformats.org/officeDocument/2006/relationships/printerSettings" Target="../printerSettings/printerSettings2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92D050"/>
    <pageSetUpPr autoPageBreaks="0"/>
  </sheetPr>
  <dimension ref="B1:F47"/>
  <sheetViews>
    <sheetView showGridLines="0" zoomScale="90" zoomScaleNormal="90" workbookViewId="0"/>
  </sheetViews>
  <sheetFormatPr baseColWidth="10" defaultColWidth="11.42578125" defaultRowHeight="15"/>
  <cols>
    <col min="1" max="1" width="1.85546875" customWidth="1"/>
    <col min="2" max="2" width="7.140625" customWidth="1"/>
    <col min="3" max="3" width="60.28515625" customWidth="1"/>
    <col min="4" max="4" width="15.7109375" customWidth="1"/>
  </cols>
  <sheetData>
    <row r="1" spans="2:6" s="3" customFormat="1" ht="18">
      <c r="B1" s="1" t="s">
        <v>61</v>
      </c>
      <c r="C1" s="2"/>
      <c r="D1" s="56"/>
      <c r="F1"/>
    </row>
    <row r="2" spans="2:6" s="3" customFormat="1">
      <c r="B2" s="4" t="s">
        <v>470</v>
      </c>
      <c r="C2" s="56"/>
      <c r="D2" s="56"/>
      <c r="F2"/>
    </row>
    <row r="3" spans="2:6" s="3" customFormat="1" ht="5.25" customHeight="1">
      <c r="B3" s="4"/>
      <c r="C3" s="2"/>
      <c r="D3" s="56"/>
    </row>
    <row r="4" spans="2:6" s="5" customFormat="1" ht="15" customHeight="1">
      <c r="B4" s="4" t="s">
        <v>476</v>
      </c>
      <c r="C4" s="4"/>
      <c r="D4" s="4"/>
      <c r="F4"/>
    </row>
    <row r="5" spans="2:6" s="3" customFormat="1" ht="6.75" customHeight="1">
      <c r="B5" s="4"/>
      <c r="C5" s="2"/>
      <c r="D5" s="56"/>
    </row>
    <row r="6" spans="2:6" s="7" customFormat="1" ht="14.25" customHeight="1">
      <c r="B6" s="37" t="s">
        <v>39</v>
      </c>
      <c r="C6" s="6"/>
      <c r="D6" s="57"/>
    </row>
    <row r="7" spans="2:6" s="7" customFormat="1" ht="8.25" customHeight="1">
      <c r="B7" s="37"/>
      <c r="C7" s="6"/>
      <c r="D7" s="57"/>
    </row>
    <row r="8" spans="2:6" s="7" customFormat="1">
      <c r="B8" s="201" t="s">
        <v>5</v>
      </c>
      <c r="C8" s="6"/>
      <c r="D8" s="57"/>
    </row>
    <row r="9" spans="2:6" s="7" customFormat="1" ht="6.75" customHeight="1" thickBot="1">
      <c r="B9" s="69"/>
      <c r="C9" s="8"/>
      <c r="D9" s="57"/>
    </row>
    <row r="10" spans="2:6" s="7" customFormat="1" ht="36.75" customHeight="1" thickTop="1" thickBot="1">
      <c r="B10" s="143" t="s">
        <v>0</v>
      </c>
      <c r="C10" s="143" t="s">
        <v>1</v>
      </c>
      <c r="D10" s="144" t="s">
        <v>473</v>
      </c>
    </row>
    <row r="11" spans="2:6" s="12" customFormat="1" ht="2.25" customHeight="1" thickTop="1">
      <c r="B11" s="9"/>
      <c r="C11" s="10"/>
      <c r="D11" s="11"/>
    </row>
    <row r="12" spans="2:6" s="7" customFormat="1" ht="17.100000000000001" customHeight="1">
      <c r="B12" s="17">
        <v>1</v>
      </c>
      <c r="C12" s="18" t="s">
        <v>75</v>
      </c>
      <c r="D12" s="355">
        <v>1</v>
      </c>
    </row>
    <row r="13" spans="2:6" s="7" customFormat="1" ht="17.100000000000001" customHeight="1">
      <c r="B13" s="204"/>
      <c r="C13" s="203" t="s">
        <v>76</v>
      </c>
      <c r="D13" s="205">
        <v>0.6</v>
      </c>
    </row>
    <row r="14" spans="2:6" s="7" customFormat="1" ht="17.100000000000001" customHeight="1">
      <c r="B14" s="204"/>
      <c r="C14" s="203" t="s">
        <v>77</v>
      </c>
      <c r="D14" s="205">
        <v>0.4</v>
      </c>
    </row>
    <row r="15" spans="2:6" s="7" customFormat="1" ht="17.100000000000001" customHeight="1">
      <c r="B15" s="17">
        <v>2</v>
      </c>
      <c r="C15" s="18" t="s">
        <v>78</v>
      </c>
      <c r="D15" s="355">
        <v>2</v>
      </c>
    </row>
    <row r="16" spans="2:6" s="7" customFormat="1" ht="17.100000000000001" customHeight="1">
      <c r="B16" s="204"/>
      <c r="C16" s="203" t="s">
        <v>79</v>
      </c>
      <c r="D16" s="205">
        <v>0.6</v>
      </c>
    </row>
    <row r="17" spans="2:4" s="7" customFormat="1" ht="17.100000000000001" customHeight="1">
      <c r="B17" s="204"/>
      <c r="C17" s="203" t="s">
        <v>80</v>
      </c>
      <c r="D17" s="205">
        <v>0.3</v>
      </c>
    </row>
    <row r="18" spans="2:4" s="7" customFormat="1" ht="17.100000000000001" customHeight="1">
      <c r="B18" s="204"/>
      <c r="C18" s="203" t="s">
        <v>81</v>
      </c>
      <c r="D18" s="205">
        <v>0.1</v>
      </c>
    </row>
    <row r="19" spans="2:4" s="7" customFormat="1" ht="17.100000000000001" customHeight="1">
      <c r="B19" s="17">
        <v>3</v>
      </c>
      <c r="C19" s="18" t="s">
        <v>82</v>
      </c>
      <c r="D19" s="355">
        <v>3</v>
      </c>
    </row>
    <row r="20" spans="2:4" s="7" customFormat="1" ht="17.100000000000001" customHeight="1">
      <c r="B20" s="204"/>
      <c r="C20" s="203" t="s">
        <v>83</v>
      </c>
      <c r="D20" s="205">
        <v>0.6</v>
      </c>
    </row>
    <row r="21" spans="2:4" s="7" customFormat="1" ht="17.100000000000001" customHeight="1">
      <c r="B21" s="204"/>
      <c r="C21" s="203" t="s">
        <v>84</v>
      </c>
      <c r="D21" s="205">
        <v>0.12</v>
      </c>
    </row>
    <row r="22" spans="2:4" s="7" customFormat="1" ht="17.100000000000001" customHeight="1">
      <c r="B22" s="204"/>
      <c r="C22" s="203" t="s">
        <v>85</v>
      </c>
      <c r="D22" s="205">
        <v>0.12</v>
      </c>
    </row>
    <row r="23" spans="2:4" s="7" customFormat="1" ht="17.100000000000001" customHeight="1">
      <c r="B23" s="204"/>
      <c r="C23" s="203" t="s">
        <v>86</v>
      </c>
      <c r="D23" s="205">
        <v>0.11</v>
      </c>
    </row>
    <row r="24" spans="2:4" s="7" customFormat="1" ht="17.100000000000001" customHeight="1">
      <c r="B24" s="204"/>
      <c r="C24" s="203" t="s">
        <v>87</v>
      </c>
      <c r="D24" s="205">
        <v>0.05</v>
      </c>
    </row>
    <row r="25" spans="2:4" s="7" customFormat="1" ht="17.100000000000001" customHeight="1">
      <c r="B25" s="17">
        <v>4</v>
      </c>
      <c r="C25" s="18" t="s">
        <v>88</v>
      </c>
      <c r="D25" s="355">
        <v>4</v>
      </c>
    </row>
    <row r="26" spans="2:4" s="7" customFormat="1" ht="17.100000000000001" customHeight="1">
      <c r="B26" s="204"/>
      <c r="C26" s="203" t="s">
        <v>89</v>
      </c>
      <c r="D26" s="205">
        <v>0.6</v>
      </c>
    </row>
    <row r="27" spans="2:4" s="7" customFormat="1" ht="17.100000000000001" customHeight="1">
      <c r="B27" s="204"/>
      <c r="C27" s="203" t="s">
        <v>90</v>
      </c>
      <c r="D27" s="205">
        <v>0.2</v>
      </c>
    </row>
    <row r="28" spans="2:4" s="7" customFormat="1" ht="17.100000000000001" customHeight="1">
      <c r="B28" s="204"/>
      <c r="C28" s="203" t="s">
        <v>91</v>
      </c>
      <c r="D28" s="205">
        <v>0.1</v>
      </c>
    </row>
    <row r="29" spans="2:4" s="7" customFormat="1" ht="17.100000000000001" customHeight="1">
      <c r="B29" s="204"/>
      <c r="C29" s="203" t="s">
        <v>527</v>
      </c>
      <c r="D29" s="205">
        <v>0.1</v>
      </c>
    </row>
    <row r="30" spans="2:4" s="7" customFormat="1" ht="17.100000000000001" customHeight="1">
      <c r="B30" s="17">
        <v>5</v>
      </c>
      <c r="C30" s="18" t="s">
        <v>92</v>
      </c>
      <c r="D30" s="355">
        <v>5</v>
      </c>
    </row>
    <row r="31" spans="2:4" s="7" customFormat="1" ht="17.100000000000001" customHeight="1">
      <c r="B31" s="204"/>
      <c r="C31" s="203" t="s">
        <v>93</v>
      </c>
      <c r="D31" s="205">
        <v>0.6</v>
      </c>
    </row>
    <row r="32" spans="2:4" s="7" customFormat="1" ht="17.100000000000001" customHeight="1">
      <c r="B32" s="204"/>
      <c r="C32" s="203" t="s">
        <v>94</v>
      </c>
      <c r="D32" s="205">
        <v>0.19</v>
      </c>
    </row>
    <row r="33" spans="2:4" s="7" customFormat="1" ht="17.100000000000001" customHeight="1">
      <c r="B33" s="204"/>
      <c r="C33" s="203" t="s">
        <v>95</v>
      </c>
      <c r="D33" s="205">
        <v>0.12</v>
      </c>
    </row>
    <row r="34" spans="2:4" s="7" customFormat="1" ht="17.100000000000001" customHeight="1">
      <c r="B34" s="204"/>
      <c r="C34" s="203" t="s">
        <v>74</v>
      </c>
      <c r="D34" s="205">
        <v>0.09</v>
      </c>
    </row>
    <row r="35" spans="2:4" s="7" customFormat="1" ht="17.100000000000001" customHeight="1">
      <c r="B35" s="17">
        <v>6</v>
      </c>
      <c r="C35" s="18" t="s">
        <v>96</v>
      </c>
      <c r="D35" s="355">
        <v>6</v>
      </c>
    </row>
    <row r="36" spans="2:4" s="7" customFormat="1" ht="17.100000000000001" customHeight="1">
      <c r="B36" s="204"/>
      <c r="C36" s="203" t="s">
        <v>97</v>
      </c>
      <c r="D36" s="205">
        <v>0.6</v>
      </c>
    </row>
    <row r="37" spans="2:4" s="7" customFormat="1" ht="17.100000000000001" customHeight="1">
      <c r="B37" s="204"/>
      <c r="C37" s="203" t="s">
        <v>98</v>
      </c>
      <c r="D37" s="205">
        <v>0.3</v>
      </c>
    </row>
    <row r="38" spans="2:4" s="7" customFormat="1" ht="17.100000000000001" customHeight="1">
      <c r="B38" s="204"/>
      <c r="C38" s="203" t="s">
        <v>99</v>
      </c>
      <c r="D38" s="205">
        <v>0.1</v>
      </c>
    </row>
    <row r="39" spans="2:4" s="7" customFormat="1" ht="17.100000000000001" customHeight="1">
      <c r="B39" s="17">
        <v>7</v>
      </c>
      <c r="C39" s="18" t="s">
        <v>100</v>
      </c>
      <c r="D39" s="355">
        <v>7</v>
      </c>
    </row>
    <row r="40" spans="2:4" s="7" customFormat="1" ht="17.100000000000001" customHeight="1">
      <c r="B40" s="204"/>
      <c r="C40" s="203" t="s">
        <v>101</v>
      </c>
      <c r="D40" s="205">
        <v>0.6</v>
      </c>
    </row>
    <row r="41" spans="2:4" s="7" customFormat="1" ht="17.100000000000001" customHeight="1">
      <c r="B41" s="204"/>
      <c r="C41" s="203" t="s">
        <v>102</v>
      </c>
      <c r="D41" s="206">
        <v>0.34499999999999997</v>
      </c>
    </row>
    <row r="42" spans="2:4" s="7" customFormat="1" ht="17.100000000000001" customHeight="1">
      <c r="B42" s="204"/>
      <c r="C42" s="203" t="s">
        <v>103</v>
      </c>
      <c r="D42" s="206">
        <v>5.5E-2</v>
      </c>
    </row>
    <row r="43" spans="2:4" s="7" customFormat="1" ht="17.100000000000001" customHeight="1">
      <c r="B43" s="17">
        <v>8</v>
      </c>
      <c r="C43" s="18" t="s">
        <v>104</v>
      </c>
      <c r="D43" s="355">
        <v>8</v>
      </c>
    </row>
    <row r="44" spans="2:4" s="7" customFormat="1" ht="17.100000000000001" customHeight="1">
      <c r="B44" s="204"/>
      <c r="C44" s="203" t="s">
        <v>105</v>
      </c>
      <c r="D44" s="205">
        <v>0.6</v>
      </c>
    </row>
    <row r="45" spans="2:4" s="7" customFormat="1" ht="17.100000000000001" customHeight="1">
      <c r="B45" s="204"/>
      <c r="C45" s="203" t="s">
        <v>106</v>
      </c>
      <c r="D45" s="207">
        <v>0.4</v>
      </c>
    </row>
    <row r="46" spans="2:4" s="7" customFormat="1" ht="7.5" customHeight="1" thickBot="1">
      <c r="B46" s="13"/>
      <c r="C46" s="14"/>
      <c r="D46" s="15"/>
    </row>
    <row r="47" spans="2:4" ht="12" customHeight="1" thickTop="1"/>
  </sheetData>
  <dataConsolidate/>
  <customSheetViews>
    <customSheetView guid="{09646EC9-1302-4CDE-9F53-F9EF320FA9A0}" showGridLines="0">
      <selection activeCell="C22" sqref="C22"/>
      <colBreaks count="5" manualBreakCount="5">
        <brk id="9" max="1048575" man="1"/>
        <brk id="18" max="1048575" man="1"/>
        <brk id="27" max="1048575" man="1"/>
        <brk id="36" max="1048575" man="1"/>
        <brk id="45" max="1048575" man="1"/>
      </colBreaks>
      <pageMargins left="0.7" right="0.7" top="0.75" bottom="0.75" header="0.3" footer="0.3"/>
      <printOptions horizontalCentered="1"/>
      <pageSetup scale="97" orientation="portrait" r:id="rId1"/>
      <headerFooter alignWithMargins="0">
        <oddFooter>&amp;L&amp;"Arial,Normal"&amp;9&amp;F
&amp;A&amp;C&amp;"Arial,Normal"&amp;10&amp;P de &amp;N&amp;R&amp;"Arial,Normal"&amp;9INSTITUTO NACIONAL DE VIAS
&amp;D</oddFooter>
      </headerFooter>
    </customSheetView>
    <customSheetView guid="{DDCC0555-B88A-482E-A8CA-61AA8F4754D7}" showGridLines="0" printArea="1">
      <selection activeCell="D22" sqref="D22"/>
      <colBreaks count="5" manualBreakCount="5">
        <brk id="9" max="1048575" man="1"/>
        <brk id="18" max="1048575" man="1"/>
        <brk id="27" max="1048575" man="1"/>
        <brk id="36" max="1048575" man="1"/>
        <brk id="45" max="1048575" man="1"/>
      </colBreaks>
      <pageMargins left="0.7" right="0.7" top="0.75" bottom="0.75" header="0.3" footer="0.3"/>
      <printOptions horizontalCentered="1"/>
      <pageSetup scale="97" orientation="portrait" r:id="rId2"/>
      <headerFooter alignWithMargins="0">
        <oddFooter>&amp;L&amp;"Arial,Normal"&amp;9&amp;F
&amp;A&amp;C&amp;"Arial,Normal"&amp;10&amp;P de &amp;N&amp;R&amp;"Arial,Normal"&amp;9INSTITUTO NACIONAL DE VIAS
&amp;D</oddFooter>
      </headerFooter>
    </customSheetView>
    <customSheetView guid="{1355A562-08A2-4C67-98FA-278E0027327A}" showGridLines="0" printArea="1">
      <selection activeCell="C22" sqref="C22"/>
      <colBreaks count="5" manualBreakCount="5">
        <brk id="9" max="1048575" man="1"/>
        <brk id="18" max="1048575" man="1"/>
        <brk id="27" max="1048575" man="1"/>
        <brk id="36" max="1048575" man="1"/>
        <brk id="45" max="1048575" man="1"/>
      </colBreaks>
      <pageMargins left="0.7" right="0.7" top="0.75" bottom="0.75" header="0.3" footer="0.3"/>
      <printOptions horizontalCentered="1"/>
      <pageSetup scale="97" orientation="portrait" r:id="rId3"/>
      <headerFooter alignWithMargins="0">
        <oddFooter>&amp;L&amp;"Arial,Normal"&amp;9&amp;F
&amp;A&amp;C&amp;"Arial,Normal"&amp;10&amp;P de &amp;N&amp;R&amp;"Arial,Normal"&amp;9INSTITUTO NACIONAL DE VIAS
&amp;D</oddFooter>
      </headerFooter>
    </customSheetView>
    <customSheetView guid="{DD3548A9-35D0-41AB-8304-691BB7FCE730}" showGridLines="0" printArea="1">
      <selection activeCell="E17" sqref="E17"/>
      <colBreaks count="5" manualBreakCount="5">
        <brk id="9" max="1048575" man="1"/>
        <brk id="18" max="1048575" man="1"/>
        <brk id="27" max="1048575" man="1"/>
        <brk id="36" max="1048575" man="1"/>
        <brk id="45" max="1048575" man="1"/>
      </colBreaks>
      <pageMargins left="0.7" right="0.7" top="0.75" bottom="0.75" header="0.3" footer="0.3"/>
      <printOptions horizontalCentered="1"/>
      <pageSetup scale="97" orientation="portrait" r:id="rId4"/>
      <headerFooter alignWithMargins="0">
        <oddFooter>&amp;L&amp;"Arial,Normal"&amp;9&amp;F
&amp;A&amp;C&amp;"Arial,Normal"&amp;10&amp;P de &amp;N&amp;R&amp;"Arial,Normal"&amp;9INSTITUTO NACIONAL DE VIAS
&amp;D</oddFooter>
      </headerFooter>
    </customSheetView>
  </customSheetViews>
  <conditionalFormatting sqref="B25:D25 B15 B43 D43 B12:D14 D19 B19 D15">
    <cfRule type="expression" dxfId="247" priority="41" stopIfTrue="1">
      <formula>MOD(ROW(),2)</formula>
    </cfRule>
    <cfRule type="cellIs" dxfId="246" priority="42" stopIfTrue="1" operator="notEqual">
      <formula>""</formula>
    </cfRule>
  </conditionalFormatting>
  <conditionalFormatting sqref="C19">
    <cfRule type="expression" dxfId="245" priority="37" stopIfTrue="1">
      <formula>MOD(ROW(),2)</formula>
    </cfRule>
    <cfRule type="cellIs" dxfId="244" priority="38" stopIfTrue="1" operator="notEqual">
      <formula>""</formula>
    </cfRule>
  </conditionalFormatting>
  <conditionalFormatting sqref="C15">
    <cfRule type="expression" dxfId="243" priority="35" stopIfTrue="1">
      <formula>MOD(ROW(),2)</formula>
    </cfRule>
    <cfRule type="cellIs" dxfId="242" priority="36" stopIfTrue="1" operator="notEqual">
      <formula>""</formula>
    </cfRule>
  </conditionalFormatting>
  <conditionalFormatting sqref="C43">
    <cfRule type="expression" dxfId="241" priority="31" stopIfTrue="1">
      <formula>MOD(ROW(),2)</formula>
    </cfRule>
    <cfRule type="cellIs" dxfId="240" priority="32" stopIfTrue="1" operator="notEqual">
      <formula>""</formula>
    </cfRule>
  </conditionalFormatting>
  <conditionalFormatting sqref="B16:D18">
    <cfRule type="expression" dxfId="239" priority="29" stopIfTrue="1">
      <formula>MOD(ROW(),2)</formula>
    </cfRule>
    <cfRule type="cellIs" dxfId="238" priority="30" stopIfTrue="1" operator="notEqual">
      <formula>""</formula>
    </cfRule>
  </conditionalFormatting>
  <conditionalFormatting sqref="B20:D20">
    <cfRule type="expression" dxfId="237" priority="27" stopIfTrue="1">
      <formula>MOD(ROW(),2)</formula>
    </cfRule>
    <cfRule type="cellIs" dxfId="236" priority="28" stopIfTrue="1" operator="notEqual">
      <formula>""</formula>
    </cfRule>
  </conditionalFormatting>
  <conditionalFormatting sqref="B21:D24">
    <cfRule type="expression" dxfId="235" priority="25" stopIfTrue="1">
      <formula>MOD(ROW(),2)</formula>
    </cfRule>
    <cfRule type="cellIs" dxfId="234" priority="26" stopIfTrue="1" operator="notEqual">
      <formula>""</formula>
    </cfRule>
  </conditionalFormatting>
  <conditionalFormatting sqref="B26:D28">
    <cfRule type="expression" dxfId="233" priority="23" stopIfTrue="1">
      <formula>MOD(ROW(),2)</formula>
    </cfRule>
    <cfRule type="cellIs" dxfId="232" priority="24" stopIfTrue="1" operator="notEqual">
      <formula>""</formula>
    </cfRule>
  </conditionalFormatting>
  <conditionalFormatting sqref="B29:D29">
    <cfRule type="expression" dxfId="231" priority="21" stopIfTrue="1">
      <formula>MOD(ROW(),2)</formula>
    </cfRule>
    <cfRule type="cellIs" dxfId="230" priority="22" stopIfTrue="1" operator="notEqual">
      <formula>""</formula>
    </cfRule>
  </conditionalFormatting>
  <conditionalFormatting sqref="B30:D30">
    <cfRule type="expression" dxfId="229" priority="19" stopIfTrue="1">
      <formula>MOD(ROW(),2)</formula>
    </cfRule>
    <cfRule type="cellIs" dxfId="228" priority="20" stopIfTrue="1" operator="notEqual">
      <formula>""</formula>
    </cfRule>
  </conditionalFormatting>
  <conditionalFormatting sqref="B31:D33">
    <cfRule type="expression" dxfId="227" priority="17" stopIfTrue="1">
      <formula>MOD(ROW(),2)</formula>
    </cfRule>
    <cfRule type="cellIs" dxfId="226" priority="18" stopIfTrue="1" operator="notEqual">
      <formula>""</formula>
    </cfRule>
  </conditionalFormatting>
  <conditionalFormatting sqref="B34:D34">
    <cfRule type="expression" dxfId="225" priority="15" stopIfTrue="1">
      <formula>MOD(ROW(),2)</formula>
    </cfRule>
    <cfRule type="cellIs" dxfId="224" priority="16" stopIfTrue="1" operator="notEqual">
      <formula>""</formula>
    </cfRule>
  </conditionalFormatting>
  <conditionalFormatting sqref="B35:D35">
    <cfRule type="expression" dxfId="223" priority="13" stopIfTrue="1">
      <formula>MOD(ROW(),2)</formula>
    </cfRule>
    <cfRule type="cellIs" dxfId="222" priority="14" stopIfTrue="1" operator="notEqual">
      <formula>""</formula>
    </cfRule>
  </conditionalFormatting>
  <conditionalFormatting sqref="B36:D38">
    <cfRule type="expression" dxfId="221" priority="11" stopIfTrue="1">
      <formula>MOD(ROW(),2)</formula>
    </cfRule>
    <cfRule type="cellIs" dxfId="220" priority="12" stopIfTrue="1" operator="notEqual">
      <formula>""</formula>
    </cfRule>
  </conditionalFormatting>
  <conditionalFormatting sqref="B44:D45">
    <cfRule type="expression" dxfId="219" priority="1" stopIfTrue="1">
      <formula>MOD(ROW(),2)</formula>
    </cfRule>
    <cfRule type="cellIs" dxfId="218" priority="2" stopIfTrue="1" operator="notEqual">
      <formula>""</formula>
    </cfRule>
  </conditionalFormatting>
  <conditionalFormatting sqref="B39:D39">
    <cfRule type="expression" dxfId="217" priority="7" stopIfTrue="1">
      <formula>MOD(ROW(),2)</formula>
    </cfRule>
    <cfRule type="cellIs" dxfId="216" priority="8" stopIfTrue="1" operator="notEqual">
      <formula>""</formula>
    </cfRule>
  </conditionalFormatting>
  <conditionalFormatting sqref="B40:D42">
    <cfRule type="expression" dxfId="215" priority="5" stopIfTrue="1">
      <formula>MOD(ROW(),2)</formula>
    </cfRule>
    <cfRule type="cellIs" dxfId="214" priority="6" stopIfTrue="1" operator="notEqual">
      <formula>""</formula>
    </cfRule>
  </conditionalFormatting>
  <printOptions horizontalCentered="1"/>
  <pageMargins left="0.7" right="0.7" top="0.75" bottom="0.75" header="0.3" footer="0.3"/>
  <pageSetup scale="97" orientation="portrait" r:id="rId5"/>
  <headerFooter alignWithMargins="0">
    <oddFooter>&amp;L&amp;"Arial,Normal"&amp;9&amp;F
&amp;A&amp;C&amp;"Arial,Normal"&amp;10&amp;P de &amp;N&amp;R&amp;"Arial,Normal"&amp;9INSTITUTO NACIONAL DE VIAS
&amp;D</oddFooter>
  </headerFooter>
  <colBreaks count="5" manualBreakCount="5">
    <brk id="8" max="1048575" man="1"/>
    <brk id="17" max="1048575" man="1"/>
    <brk id="26" max="1048575" man="1"/>
    <brk id="35" max="1048575" man="1"/>
    <brk id="4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2060"/>
  </sheetPr>
  <dimension ref="A1:D23"/>
  <sheetViews>
    <sheetView showGridLines="0" zoomScaleNormal="100" workbookViewId="0"/>
  </sheetViews>
  <sheetFormatPr baseColWidth="10" defaultColWidth="11.42578125" defaultRowHeight="15"/>
  <cols>
    <col min="1" max="1" width="4.5703125" customWidth="1"/>
    <col min="2" max="2" width="11.5703125" customWidth="1"/>
    <col min="3" max="3" width="65.42578125" customWidth="1"/>
    <col min="4" max="4" width="19.42578125" bestFit="1" customWidth="1"/>
  </cols>
  <sheetData>
    <row r="1" spans="1:4" s="21" customFormat="1" ht="20.100000000000001" customHeight="1">
      <c r="A1" s="43"/>
      <c r="B1" s="38" t="str">
        <f>'LISTA PROPONENTES'!B1</f>
        <v>AGENCIA NACIONAL DE INFRAESTRUCTURA</v>
      </c>
      <c r="C1" s="38"/>
      <c r="D1" s="38"/>
    </row>
    <row r="2" spans="1:4" s="21" customFormat="1" ht="20.100000000000001" customHeight="1">
      <c r="A2" s="43"/>
      <c r="B2" s="31" t="str">
        <f>'LISTA PROPONENTES'!B2</f>
        <v>VICEPRESIDENCIA GESTIÓN CONTRACTUAL</v>
      </c>
      <c r="C2" s="38"/>
      <c r="D2" s="38"/>
    </row>
    <row r="3" spans="1:4" s="21" customFormat="1" ht="9" customHeight="1">
      <c r="A3" s="43"/>
      <c r="B3" s="31"/>
      <c r="C3" s="38"/>
      <c r="D3" s="38"/>
    </row>
    <row r="4" spans="1:4" s="21" customFormat="1" ht="18">
      <c r="A4" s="43"/>
      <c r="B4" s="4" t="str">
        <f>'LISTA PROPONENTES'!B4</f>
        <v>PROCESO No. VJ-VGC-CM-010-2013</v>
      </c>
      <c r="C4" s="38"/>
      <c r="D4" s="40"/>
    </row>
    <row r="5" spans="1:4" s="21" customFormat="1" ht="9.75" customHeight="1">
      <c r="A5" s="43"/>
      <c r="B5" s="61"/>
      <c r="C5" s="38"/>
      <c r="D5" s="41"/>
    </row>
    <row r="6" spans="1:4" ht="15.75">
      <c r="A6" s="62"/>
      <c r="B6" s="37" t="s">
        <v>506</v>
      </c>
      <c r="C6" s="4"/>
      <c r="D6" s="4"/>
    </row>
    <row r="7" spans="1:4" s="142" customFormat="1" ht="6" customHeight="1">
      <c r="A7" s="62"/>
      <c r="B7" s="37"/>
      <c r="C7" s="4"/>
      <c r="D7" s="4"/>
    </row>
    <row r="8" spans="1:4">
      <c r="A8" s="62"/>
      <c r="B8" s="407" t="s">
        <v>507</v>
      </c>
      <c r="C8" s="404"/>
      <c r="D8" s="404"/>
    </row>
    <row r="9" spans="1:4" ht="7.5" customHeight="1" thickBot="1">
      <c r="B9" s="405"/>
      <c r="C9" s="64"/>
      <c r="D9" s="63"/>
    </row>
    <row r="10" spans="1:4" ht="27" customHeight="1" thickTop="1" thickBot="1">
      <c r="B10" s="330" t="s">
        <v>0</v>
      </c>
      <c r="C10" s="349" t="s">
        <v>6</v>
      </c>
      <c r="D10" s="349" t="s">
        <v>19</v>
      </c>
    </row>
    <row r="11" spans="1:4" ht="3.75" customHeight="1" thickTop="1">
      <c r="B11" s="391"/>
      <c r="C11" s="65"/>
      <c r="D11" s="66"/>
    </row>
    <row r="12" spans="1:4" ht="30" customHeight="1">
      <c r="B12" s="392">
        <f>+'LISTA PROPONENTES'!B12</f>
        <v>1</v>
      </c>
      <c r="C12" s="123" t="str">
        <f>+'LISTA PROPONENTES'!C12</f>
        <v>CONSORCIO INTEGRAL - AIM RAFAEL NUÑEZ</v>
      </c>
      <c r="D12" s="124">
        <f>+EXP.ESPECIFICA!S26</f>
        <v>800</v>
      </c>
    </row>
    <row r="13" spans="1:4" s="142" customFormat="1" ht="30" customHeight="1">
      <c r="B13" s="392">
        <f>+'LISTA PROPONENTES'!B15</f>
        <v>2</v>
      </c>
      <c r="C13" s="123" t="str">
        <f>+'LISTA PROPONENTES'!C15</f>
        <v>CONSORCIO POSEIDON</v>
      </c>
      <c r="D13" s="124" t="s">
        <v>517</v>
      </c>
    </row>
    <row r="14" spans="1:4" s="142" customFormat="1" ht="30" customHeight="1">
      <c r="B14" s="392">
        <f>+'LISTA PROPONENTES'!B19</f>
        <v>3</v>
      </c>
      <c r="C14" s="123" t="str">
        <f>+'LISTA PROPONENTES'!C19</f>
        <v>CONSORCIO INTERCARTAGENA</v>
      </c>
      <c r="D14" s="124">
        <f>+EXP.ESPECIFICA!S58</f>
        <v>900</v>
      </c>
    </row>
    <row r="15" spans="1:4" s="142" customFormat="1" ht="30" customHeight="1">
      <c r="B15" s="392">
        <f>+'LISTA PROPONENTES'!B25</f>
        <v>4</v>
      </c>
      <c r="C15" s="123" t="str">
        <f>+'LISTA PROPONENTES'!C25</f>
        <v>CONSORCIO AEROPUERTO - IC</v>
      </c>
      <c r="D15" s="124" t="s">
        <v>517</v>
      </c>
    </row>
    <row r="16" spans="1:4" s="142" customFormat="1" ht="30" customHeight="1">
      <c r="B16" s="392">
        <f>+'LISTA PROPONENTES'!B30</f>
        <v>5</v>
      </c>
      <c r="C16" s="123" t="str">
        <f>+'LISTA PROPONENTES'!C30</f>
        <v>CONSORCIO INTERVENTORIA AEROPUERTO</v>
      </c>
      <c r="D16" s="124">
        <f>+EXP.ESPECIFICA!S90</f>
        <v>900</v>
      </c>
    </row>
    <row r="17" spans="2:4" s="142" customFormat="1" ht="30" customHeight="1">
      <c r="B17" s="392">
        <f>+'LISTA PROPONENTES'!B35</f>
        <v>6</v>
      </c>
      <c r="C17" s="123" t="str">
        <f>+'LISTA PROPONENTES'!C35</f>
        <v>CONSORCIO AEROPUERTO CARTAGENA</v>
      </c>
      <c r="D17" s="124">
        <f>+EXP.ESPECIFICA!S106</f>
        <v>900</v>
      </c>
    </row>
    <row r="18" spans="2:4" s="142" customFormat="1" ht="30" customHeight="1">
      <c r="B18" s="392">
        <f>+'LISTA PROPONENTES'!B39</f>
        <v>7</v>
      </c>
      <c r="C18" s="123" t="str">
        <f>+'LISTA PROPONENTES'!C39</f>
        <v>UNIÓN TEMPORAL CONCESION AEROPUERTO CARTAGENA</v>
      </c>
      <c r="D18" s="124">
        <f>+EXP.ESPECIFICA!S122</f>
        <v>900</v>
      </c>
    </row>
    <row r="19" spans="2:4" s="142" customFormat="1" ht="30" customHeight="1">
      <c r="B19" s="392">
        <f>+'LISTA PROPONENTES'!B43</f>
        <v>8</v>
      </c>
      <c r="C19" s="123" t="str">
        <f>+'LISTA PROPONENTES'!C43</f>
        <v>CONSORCIO EUROESTUDIOS - SMA</v>
      </c>
      <c r="D19" s="124">
        <f>+EXP.ESPECIFICA!S138</f>
        <v>900</v>
      </c>
    </row>
    <row r="20" spans="2:4" ht="3" customHeight="1" thickBot="1">
      <c r="B20" s="393"/>
      <c r="C20" s="67"/>
      <c r="D20" s="68"/>
    </row>
    <row r="21" spans="2:4" s="142" customFormat="1" ht="30" customHeight="1" thickTop="1" thickBot="1">
      <c r="B21" s="570" t="s">
        <v>548</v>
      </c>
      <c r="C21" s="571"/>
      <c r="D21" s="572"/>
    </row>
    <row r="22" spans="2:4" ht="26.25" customHeight="1" thickTop="1" thickBot="1">
      <c r="B22" s="471" t="s">
        <v>519</v>
      </c>
      <c r="C22" s="469"/>
      <c r="D22" s="470"/>
    </row>
    <row r="23" spans="2:4" ht="15.75" thickTop="1"/>
  </sheetData>
  <customSheetViews>
    <customSheetView guid="{09646EC9-1302-4CDE-9F53-F9EF320FA9A0}" showGridLines="0" hiddenColumns="1" topLeftCell="A7">
      <selection activeCell="A18" sqref="A18:IV19"/>
      <pageMargins left="0.70866141732283472" right="0.70866141732283472" top="0.74803149606299213" bottom="0.74803149606299213" header="0.31496062992125984" footer="0.31496062992125984"/>
      <printOptions horizontalCentered="1"/>
      <pageSetup scale="71" orientation="portrait" r:id="rId1"/>
      <headerFooter alignWithMargins="0">
        <oddFooter>&amp;L&amp;"Arial,Normal"&amp;9&amp;F
&amp;A&amp;C&amp;"Arial,Normal"&amp;10&amp;P de &amp;N&amp;R&amp;"Arial,Normal"&amp;9INSTITUTO NACIONAL DE VIAS
&amp;D</oddFooter>
      </headerFooter>
    </customSheetView>
    <customSheetView guid="{DDCC0555-B88A-482E-A8CA-61AA8F4754D7}" showPageBreaks="1" showGridLines="0" printArea="1" hiddenColumns="1" topLeftCell="A10">
      <selection activeCell="A18" sqref="A18:IV19"/>
      <pageMargins left="0.70866141732283472" right="0.70866141732283472" top="0.74803149606299213" bottom="0.74803149606299213" header="0.31496062992125984" footer="0.31496062992125984"/>
      <printOptions horizontalCentered="1"/>
      <pageSetup scale="71" orientation="portrait" r:id="rId2"/>
      <headerFooter alignWithMargins="0">
        <oddFooter>&amp;L&amp;"Arial,Normal"&amp;9&amp;F
&amp;A&amp;C&amp;"Arial,Normal"&amp;10&amp;P de &amp;N&amp;R&amp;"Arial,Normal"&amp;9INSTITUTO NACIONAL DE VIAS
&amp;D</oddFooter>
      </headerFooter>
    </customSheetView>
    <customSheetView guid="{1355A562-08A2-4C67-98FA-278E0027327A}" showPageBreaks="1" showGridLines="0" printArea="1" hiddenColumns="1" topLeftCell="A7">
      <selection activeCell="A18" sqref="A18:IV19"/>
      <pageMargins left="0.70866141732283472" right="0.70866141732283472" top="0.74803149606299213" bottom="0.74803149606299213" header="0.31496062992125984" footer="0.31496062992125984"/>
      <printOptions horizontalCentered="1"/>
      <pageSetup scale="71" orientation="portrait" r:id="rId3"/>
      <headerFooter alignWithMargins="0">
        <oddFooter>&amp;L&amp;"Arial,Normal"&amp;9&amp;F
&amp;A&amp;C&amp;"Arial,Normal"&amp;10&amp;P de &amp;N&amp;R&amp;"Arial,Normal"&amp;9INSTITUTO NACIONAL DE VIAS
&amp;D</oddFooter>
      </headerFooter>
    </customSheetView>
    <customSheetView guid="{DD3548A9-35D0-41AB-8304-691BB7FCE730}" showGridLines="0" hiddenColumns="1" topLeftCell="A7">
      <selection activeCell="A18" sqref="A18:IV19"/>
      <pageMargins left="0.70866141732283472" right="0.70866141732283472" top="0.74803149606299213" bottom="0.74803149606299213" header="0.31496062992125984" footer="0.31496062992125984"/>
      <printOptions horizontalCentered="1"/>
      <pageSetup scale="71" orientation="portrait" r:id="rId4"/>
      <headerFooter alignWithMargins="0">
        <oddFooter>&amp;L&amp;"Arial,Normal"&amp;9&amp;F
&amp;A&amp;C&amp;"Arial,Normal"&amp;10&amp;P de &amp;N&amp;R&amp;"Arial,Normal"&amp;9INSTITUTO NACIONAL DE VIAS
&amp;D</oddFooter>
      </headerFooter>
    </customSheetView>
  </customSheetViews>
  <mergeCells count="1">
    <mergeCell ref="B21:D21"/>
  </mergeCells>
  <conditionalFormatting sqref="B12:D19">
    <cfRule type="expression" dxfId="1" priority="8" stopIfTrue="1">
      <formula>MOD(ROW(),2)</formula>
    </cfRule>
  </conditionalFormatting>
  <conditionalFormatting sqref="D12:D19">
    <cfRule type="cellIs" dxfId="0" priority="7" stopIfTrue="1" operator="equal">
      <formula>0</formula>
    </cfRule>
  </conditionalFormatting>
  <printOptions horizontalCentered="1"/>
  <pageMargins left="0.70866141732283472" right="0.70866141732283472" top="0.74803149606299213" bottom="0.74803149606299213" header="0.31496062992125984" footer="0.31496062992125984"/>
  <pageSetup scale="71" orientation="portrait" r:id="rId5"/>
  <headerFooter alignWithMargins="0">
    <oddFooter>&amp;L&amp;"Arial,Normal"&amp;9&amp;F
&amp;A&amp;C&amp;"Arial,Normal"&amp;10&amp;P de &amp;N&amp;R&amp;"Arial,Normal"&amp;9INSTITUTO NACIONAL DE VIAS
&amp;D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H19"/>
  <sheetViews>
    <sheetView workbookViewId="0">
      <selection activeCell="F2" sqref="F2"/>
    </sheetView>
  </sheetViews>
  <sheetFormatPr baseColWidth="10" defaultColWidth="11.42578125" defaultRowHeight="15"/>
  <cols>
    <col min="1" max="1" width="51.85546875" bestFit="1" customWidth="1"/>
    <col min="4" max="4" width="44.7109375" bestFit="1" customWidth="1"/>
    <col min="5" max="5" width="13.28515625" bestFit="1" customWidth="1"/>
    <col min="6" max="6" width="28.85546875" bestFit="1" customWidth="1"/>
    <col min="7" max="8" width="31.7109375" bestFit="1" customWidth="1"/>
  </cols>
  <sheetData>
    <row r="1" spans="1:8" ht="12" customHeight="1">
      <c r="A1" t="s">
        <v>30</v>
      </c>
      <c r="B1" t="s">
        <v>31</v>
      </c>
      <c r="C1" t="s">
        <v>32</v>
      </c>
      <c r="D1" t="s">
        <v>6</v>
      </c>
      <c r="E1" t="s">
        <v>3</v>
      </c>
      <c r="F1" t="s">
        <v>28</v>
      </c>
      <c r="G1" t="s">
        <v>33</v>
      </c>
      <c r="H1" t="s">
        <v>34</v>
      </c>
    </row>
    <row r="2" spans="1:8">
      <c r="A2" t="e">
        <f>+#REF!</f>
        <v>#REF!</v>
      </c>
      <c r="B2" s="70" t="e">
        <f>+#REF!</f>
        <v>#REF!</v>
      </c>
      <c r="C2" s="70" t="e">
        <f>+#REF!</f>
        <v>#REF!</v>
      </c>
      <c r="D2" t="e">
        <f>+#REF!</f>
        <v>#REF!</v>
      </c>
      <c r="E2">
        <v>1</v>
      </c>
      <c r="F2" s="71" t="e">
        <f>VLOOKUP($B2&amp;$E2,#REF!,3,0)</f>
        <v>#REF!</v>
      </c>
      <c r="G2" s="71" t="e">
        <f>VLOOKUP($B2&amp;$E2,#REF!,4,0)</f>
        <v>#REF!</v>
      </c>
      <c r="H2" s="71" t="e">
        <f>VLOOKUP($B2&amp;$E2,#REF!,5,0)</f>
        <v>#REF!</v>
      </c>
    </row>
    <row r="3" spans="1:8">
      <c r="A3" t="e">
        <f>+#REF!</f>
        <v>#REF!</v>
      </c>
      <c r="B3" s="70" t="e">
        <f>+#REF!</f>
        <v>#REF!</v>
      </c>
      <c r="C3" s="70" t="e">
        <f>+#REF!</f>
        <v>#REF!</v>
      </c>
      <c r="D3" t="e">
        <f>+#REF!</f>
        <v>#REF!</v>
      </c>
      <c r="E3">
        <v>2</v>
      </c>
      <c r="F3" s="71" t="e">
        <f>VLOOKUP($B3&amp;$E3,#REF!,3,0)</f>
        <v>#REF!</v>
      </c>
      <c r="G3" s="71" t="e">
        <f>VLOOKUP($B3&amp;$E3,#REF!,4,0)</f>
        <v>#REF!</v>
      </c>
      <c r="H3" s="71" t="e">
        <f>VLOOKUP($B3&amp;$E3,#REF!,5,0)</f>
        <v>#REF!</v>
      </c>
    </row>
    <row r="4" spans="1:8">
      <c r="A4" t="e">
        <f>+#REF!</f>
        <v>#REF!</v>
      </c>
      <c r="B4" s="70" t="e">
        <f>+#REF!</f>
        <v>#REF!</v>
      </c>
      <c r="C4" s="70" t="e">
        <f>+#REF!</f>
        <v>#REF!</v>
      </c>
      <c r="D4" t="e">
        <f>+#REF!</f>
        <v>#REF!</v>
      </c>
      <c r="E4">
        <v>3</v>
      </c>
      <c r="F4" s="71" t="e">
        <f>VLOOKUP($B4&amp;$E4,#REF!,3,0)</f>
        <v>#REF!</v>
      </c>
      <c r="G4" s="71" t="e">
        <f>VLOOKUP($B4&amp;$E4,#REF!,4,0)</f>
        <v>#REF!</v>
      </c>
      <c r="H4" s="71" t="e">
        <f>VLOOKUP($B4&amp;$E4,#REF!,5,0)</f>
        <v>#REF!</v>
      </c>
    </row>
    <row r="5" spans="1:8">
      <c r="A5" t="e">
        <f>+#REF!</f>
        <v>#REF!</v>
      </c>
      <c r="B5" s="70" t="e">
        <f>+#REF!</f>
        <v>#REF!</v>
      </c>
      <c r="C5" s="70" t="e">
        <f>+#REF!</f>
        <v>#REF!</v>
      </c>
      <c r="D5" t="e">
        <f>+#REF!</f>
        <v>#REF!</v>
      </c>
      <c r="E5">
        <v>1</v>
      </c>
      <c r="F5" s="71" t="e">
        <f>VLOOKUP($B5&amp;$E5,#REF!,3,0)</f>
        <v>#REF!</v>
      </c>
      <c r="G5" s="71" t="e">
        <f>VLOOKUP($B5&amp;$E5,#REF!,4,0)</f>
        <v>#REF!</v>
      </c>
      <c r="H5" s="71" t="e">
        <f>VLOOKUP($B5&amp;$E5,#REF!,5,0)</f>
        <v>#REF!</v>
      </c>
    </row>
    <row r="6" spans="1:8">
      <c r="A6" t="e">
        <f>+#REF!</f>
        <v>#REF!</v>
      </c>
      <c r="B6" s="70" t="e">
        <f>+#REF!</f>
        <v>#REF!</v>
      </c>
      <c r="C6" s="70" t="e">
        <f>+#REF!</f>
        <v>#REF!</v>
      </c>
      <c r="D6" t="e">
        <f>+#REF!</f>
        <v>#REF!</v>
      </c>
      <c r="E6">
        <v>2</v>
      </c>
      <c r="F6" s="71" t="e">
        <f>VLOOKUP($B6&amp;$E6,#REF!,3,0)</f>
        <v>#REF!</v>
      </c>
      <c r="G6" s="71" t="e">
        <f>VLOOKUP($B6&amp;$E6,#REF!,4,0)</f>
        <v>#REF!</v>
      </c>
      <c r="H6" s="71" t="e">
        <f>VLOOKUP($B6&amp;$E6,#REF!,5,0)</f>
        <v>#REF!</v>
      </c>
    </row>
    <row r="7" spans="1:8">
      <c r="A7" t="e">
        <f>+#REF!</f>
        <v>#REF!</v>
      </c>
      <c r="B7" s="70" t="e">
        <f>+#REF!</f>
        <v>#REF!</v>
      </c>
      <c r="C7" s="70" t="e">
        <f>+#REF!</f>
        <v>#REF!</v>
      </c>
      <c r="D7" t="e">
        <f>+#REF!</f>
        <v>#REF!</v>
      </c>
      <c r="E7">
        <v>3</v>
      </c>
      <c r="F7" s="71" t="e">
        <f>VLOOKUP($B7&amp;$E7,#REF!,3,0)</f>
        <v>#REF!</v>
      </c>
      <c r="G7" s="71" t="e">
        <f>VLOOKUP($B7&amp;$E7,#REF!,4,0)</f>
        <v>#REF!</v>
      </c>
      <c r="H7" s="71" t="e">
        <f>VLOOKUP($B7&amp;$E7,#REF!,5,0)</f>
        <v>#REF!</v>
      </c>
    </row>
    <row r="8" spans="1:8">
      <c r="A8" t="e">
        <f>+#REF!</f>
        <v>#REF!</v>
      </c>
      <c r="B8" s="70" t="e">
        <f>+#REF!</f>
        <v>#REF!</v>
      </c>
      <c r="C8" s="70" t="e">
        <f>+#REF!</f>
        <v>#REF!</v>
      </c>
      <c r="D8" t="e">
        <f>+#REF!</f>
        <v>#REF!</v>
      </c>
      <c r="E8">
        <v>1</v>
      </c>
      <c r="F8" s="71" t="e">
        <f>VLOOKUP($B8&amp;$E8,#REF!,3,0)</f>
        <v>#REF!</v>
      </c>
      <c r="G8" s="71" t="e">
        <f>VLOOKUP($B8&amp;$E8,#REF!,4,0)</f>
        <v>#REF!</v>
      </c>
      <c r="H8" s="71" t="e">
        <f>VLOOKUP($B8&amp;$E8,#REF!,5,0)</f>
        <v>#REF!</v>
      </c>
    </row>
    <row r="9" spans="1:8">
      <c r="A9" t="e">
        <f>+#REF!</f>
        <v>#REF!</v>
      </c>
      <c r="B9" s="70" t="e">
        <f>+#REF!</f>
        <v>#REF!</v>
      </c>
      <c r="C9" s="70" t="e">
        <f>+#REF!</f>
        <v>#REF!</v>
      </c>
      <c r="D9" t="e">
        <f>+#REF!</f>
        <v>#REF!</v>
      </c>
      <c r="E9">
        <v>2</v>
      </c>
      <c r="F9" s="71" t="e">
        <f>VLOOKUP($B9&amp;$E9,#REF!,3,0)</f>
        <v>#REF!</v>
      </c>
      <c r="G9" s="71" t="e">
        <f>VLOOKUP($B9&amp;$E9,#REF!,4,0)</f>
        <v>#REF!</v>
      </c>
      <c r="H9" s="71" t="e">
        <f>VLOOKUP($B9&amp;$E9,#REF!,5,0)</f>
        <v>#REF!</v>
      </c>
    </row>
    <row r="10" spans="1:8">
      <c r="A10" t="e">
        <f>+#REF!</f>
        <v>#REF!</v>
      </c>
      <c r="B10" s="70" t="e">
        <f>+#REF!</f>
        <v>#REF!</v>
      </c>
      <c r="C10" s="70" t="e">
        <f>+#REF!</f>
        <v>#REF!</v>
      </c>
      <c r="D10" t="e">
        <f>+#REF!</f>
        <v>#REF!</v>
      </c>
      <c r="E10">
        <v>3</v>
      </c>
      <c r="F10" s="71" t="e">
        <f>VLOOKUP($B10&amp;$E10,#REF!,3,0)</f>
        <v>#REF!</v>
      </c>
      <c r="G10" s="71" t="e">
        <f>VLOOKUP($B10&amp;$E10,#REF!,4,0)</f>
        <v>#REF!</v>
      </c>
      <c r="H10" s="71" t="e">
        <f>VLOOKUP($B10&amp;$E10,#REF!,5,0)</f>
        <v>#REF!</v>
      </c>
    </row>
    <row r="11" spans="1:8">
      <c r="A11" t="e">
        <f>+#REF!</f>
        <v>#REF!</v>
      </c>
      <c r="B11" s="70" t="e">
        <f>+#REF!</f>
        <v>#REF!</v>
      </c>
      <c r="C11" s="70" t="e">
        <f>+#REF!</f>
        <v>#REF!</v>
      </c>
      <c r="D11" t="e">
        <f>+#REF!</f>
        <v>#REF!</v>
      </c>
      <c r="E11">
        <v>1</v>
      </c>
      <c r="F11" s="71" t="e">
        <f>VLOOKUP($B11&amp;$E11,#REF!,3,0)</f>
        <v>#REF!</v>
      </c>
      <c r="G11" s="71" t="e">
        <f>VLOOKUP($B11&amp;$E11,#REF!,4,0)</f>
        <v>#REF!</v>
      </c>
      <c r="H11" s="71" t="e">
        <f>VLOOKUP($B11&amp;$E11,#REF!,5,0)</f>
        <v>#REF!</v>
      </c>
    </row>
    <row r="12" spans="1:8">
      <c r="A12" t="e">
        <f>+#REF!</f>
        <v>#REF!</v>
      </c>
      <c r="B12" s="70" t="e">
        <f>+#REF!</f>
        <v>#REF!</v>
      </c>
      <c r="C12" s="70" t="e">
        <f>+#REF!</f>
        <v>#REF!</v>
      </c>
      <c r="D12" t="e">
        <f>+#REF!</f>
        <v>#REF!</v>
      </c>
      <c r="E12">
        <v>2</v>
      </c>
      <c r="F12" s="71" t="e">
        <f>VLOOKUP($B12&amp;$E12,#REF!,3,0)</f>
        <v>#REF!</v>
      </c>
      <c r="G12" s="71" t="e">
        <f>VLOOKUP($B12&amp;$E12,#REF!,4,0)</f>
        <v>#REF!</v>
      </c>
      <c r="H12" s="71" t="e">
        <f>VLOOKUP($B12&amp;$E12,#REF!,5,0)</f>
        <v>#REF!</v>
      </c>
    </row>
    <row r="13" spans="1:8">
      <c r="A13" t="e">
        <f>+#REF!</f>
        <v>#REF!</v>
      </c>
      <c r="B13" s="70" t="e">
        <f>+#REF!</f>
        <v>#REF!</v>
      </c>
      <c r="C13" s="70" t="e">
        <f>+#REF!</f>
        <v>#REF!</v>
      </c>
      <c r="D13" t="e">
        <f>+#REF!</f>
        <v>#REF!</v>
      </c>
      <c r="E13">
        <v>3</v>
      </c>
      <c r="F13" s="71" t="e">
        <f>VLOOKUP($B13&amp;$E13,#REF!,3,0)</f>
        <v>#REF!</v>
      </c>
      <c r="G13" s="71" t="e">
        <f>VLOOKUP($B13&amp;$E13,#REF!,4,0)</f>
        <v>#REF!</v>
      </c>
      <c r="H13" s="71" t="e">
        <f>VLOOKUP($B13&amp;$E13,#REF!,5,0)</f>
        <v>#REF!</v>
      </c>
    </row>
    <row r="14" spans="1:8">
      <c r="A14" t="e">
        <f>+#REF!</f>
        <v>#REF!</v>
      </c>
      <c r="B14" s="70" t="e">
        <f>+#REF!</f>
        <v>#REF!</v>
      </c>
      <c r="C14" s="70" t="e">
        <f>+#REF!</f>
        <v>#REF!</v>
      </c>
      <c r="D14" t="e">
        <f>+#REF!</f>
        <v>#REF!</v>
      </c>
      <c r="E14">
        <v>1</v>
      </c>
      <c r="F14" s="71" t="e">
        <f>VLOOKUP($B14&amp;$E14,#REF!,3,0)</f>
        <v>#REF!</v>
      </c>
      <c r="G14" s="71" t="e">
        <f>VLOOKUP($B14&amp;$E14,#REF!,4,0)</f>
        <v>#REF!</v>
      </c>
      <c r="H14" s="71" t="e">
        <f>VLOOKUP($B14&amp;$E14,#REF!,5,0)</f>
        <v>#REF!</v>
      </c>
    </row>
    <row r="15" spans="1:8">
      <c r="A15" t="e">
        <f>+#REF!</f>
        <v>#REF!</v>
      </c>
      <c r="B15" s="70" t="e">
        <f>+#REF!</f>
        <v>#REF!</v>
      </c>
      <c r="C15" s="70" t="e">
        <f>+#REF!</f>
        <v>#REF!</v>
      </c>
      <c r="D15" t="e">
        <f>+#REF!</f>
        <v>#REF!</v>
      </c>
      <c r="E15">
        <v>2</v>
      </c>
      <c r="F15" s="71" t="e">
        <f>VLOOKUP($B15&amp;$E15,#REF!,3,0)</f>
        <v>#REF!</v>
      </c>
      <c r="G15" s="71" t="e">
        <f>VLOOKUP($B15&amp;$E15,#REF!,4,0)</f>
        <v>#REF!</v>
      </c>
      <c r="H15" s="71" t="e">
        <f>VLOOKUP($B15&amp;$E15,#REF!,5,0)</f>
        <v>#REF!</v>
      </c>
    </row>
    <row r="16" spans="1:8">
      <c r="A16" t="e">
        <f>+#REF!</f>
        <v>#REF!</v>
      </c>
      <c r="B16" s="70" t="e">
        <f>+#REF!</f>
        <v>#REF!</v>
      </c>
      <c r="C16" s="70" t="e">
        <f>+#REF!</f>
        <v>#REF!</v>
      </c>
      <c r="D16" t="e">
        <f>+#REF!</f>
        <v>#REF!</v>
      </c>
      <c r="E16">
        <v>3</v>
      </c>
      <c r="F16" s="71" t="e">
        <f>VLOOKUP($B16&amp;$E16,#REF!,3,0)</f>
        <v>#REF!</v>
      </c>
      <c r="G16" s="71" t="e">
        <f>VLOOKUP($B16&amp;$E16,#REF!,4,0)</f>
        <v>#REF!</v>
      </c>
      <c r="H16" s="71" t="e">
        <f>VLOOKUP($B16&amp;$E16,#REF!,5,0)</f>
        <v>#REF!</v>
      </c>
    </row>
    <row r="17" spans="1:8">
      <c r="A17" t="e">
        <f>+#REF!</f>
        <v>#REF!</v>
      </c>
      <c r="B17" s="70" t="e">
        <f>+#REF!</f>
        <v>#REF!</v>
      </c>
      <c r="C17" s="70" t="e">
        <f>+#REF!</f>
        <v>#REF!</v>
      </c>
      <c r="D17" t="e">
        <f>+#REF!</f>
        <v>#REF!</v>
      </c>
      <c r="E17">
        <v>1</v>
      </c>
      <c r="F17" s="71" t="e">
        <f>VLOOKUP($B17&amp;$E17,#REF!,3,0)</f>
        <v>#REF!</v>
      </c>
      <c r="G17" s="71" t="e">
        <f>VLOOKUP($B17&amp;$E17,#REF!,4,0)</f>
        <v>#REF!</v>
      </c>
      <c r="H17" s="71" t="e">
        <f>VLOOKUP($B17&amp;$E17,#REF!,5,0)</f>
        <v>#REF!</v>
      </c>
    </row>
    <row r="18" spans="1:8">
      <c r="A18" t="e">
        <f>+#REF!</f>
        <v>#REF!</v>
      </c>
      <c r="B18" s="70" t="e">
        <f>+#REF!</f>
        <v>#REF!</v>
      </c>
      <c r="C18" s="70" t="e">
        <f>+#REF!</f>
        <v>#REF!</v>
      </c>
      <c r="D18" t="e">
        <f>+#REF!</f>
        <v>#REF!</v>
      </c>
      <c r="E18">
        <v>2</v>
      </c>
      <c r="F18" s="71" t="e">
        <f>VLOOKUP($B18&amp;$E18,#REF!,3,0)</f>
        <v>#REF!</v>
      </c>
      <c r="G18" s="71" t="e">
        <f>VLOOKUP($B18&amp;$E18,#REF!,4,0)</f>
        <v>#REF!</v>
      </c>
      <c r="H18" s="71" t="e">
        <f>VLOOKUP($B18&amp;$E18,#REF!,5,0)</f>
        <v>#REF!</v>
      </c>
    </row>
    <row r="19" spans="1:8">
      <c r="A19" t="e">
        <f>+#REF!</f>
        <v>#REF!</v>
      </c>
      <c r="B19" s="70" t="e">
        <f>+#REF!</f>
        <v>#REF!</v>
      </c>
      <c r="C19" s="70" t="e">
        <f>+#REF!</f>
        <v>#REF!</v>
      </c>
      <c r="D19" t="e">
        <f>+#REF!</f>
        <v>#REF!</v>
      </c>
      <c r="E19">
        <v>3</v>
      </c>
      <c r="F19" s="71" t="e">
        <f>VLOOKUP($B19&amp;$E19,#REF!,3,0)</f>
        <v>#REF!</v>
      </c>
      <c r="G19" s="71" t="e">
        <f>VLOOKUP($B19&amp;$E19,#REF!,4,0)</f>
        <v>#REF!</v>
      </c>
      <c r="H19" s="71" t="e">
        <f>VLOOKUP($B19&amp;$E19,#REF!,5,0)</f>
        <v>#REF!</v>
      </c>
    </row>
  </sheetData>
  <customSheetViews>
    <customSheetView guid="{09646EC9-1302-4CDE-9F53-F9EF320FA9A0}" state="hidden">
      <selection activeCell="F2" sqref="F2"/>
      <pageMargins left="0.75" right="0.75" top="1" bottom="1" header="0" footer="0"/>
      <headerFooter alignWithMargins="0"/>
    </customSheetView>
    <customSheetView guid="{DDCC0555-B88A-482E-A8CA-61AA8F4754D7}" state="hidden">
      <selection activeCell="F2" sqref="F2"/>
      <pageMargins left="0.75" right="0.75" top="1" bottom="1" header="0" footer="0"/>
      <headerFooter alignWithMargins="0"/>
    </customSheetView>
    <customSheetView guid="{1355A562-08A2-4C67-98FA-278E0027327A}" state="hidden">
      <selection activeCell="F2" sqref="F2"/>
      <pageMargins left="0.75" right="0.75" top="1" bottom="1" header="0" footer="0"/>
      <headerFooter alignWithMargins="0"/>
    </customSheetView>
    <customSheetView guid="{DD3548A9-35D0-41AB-8304-691BB7FCE730}" state="hidden">
      <selection activeCell="F2" sqref="F2"/>
      <pageMargins left="0.75" right="0.75" top="1" bottom="1" header="0" footer="0"/>
      <headerFooter alignWithMargins="0"/>
    </customSheetView>
  </customSheetViews>
  <pageMargins left="0.75" right="0.75" top="1" bottom="1" header="0" footer="0"/>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1"/>
  <dimension ref="A1:HH502"/>
  <sheetViews>
    <sheetView workbookViewId="0">
      <selection activeCell="H14" sqref="H14"/>
    </sheetView>
  </sheetViews>
  <sheetFormatPr baseColWidth="10" defaultRowHeight="12.75"/>
  <cols>
    <col min="1" max="1" width="12.140625" style="48" bestFit="1" customWidth="1"/>
    <col min="2" max="2" width="2.140625" style="48" customWidth="1"/>
    <col min="3" max="3" width="14.140625" style="48" bestFit="1" customWidth="1"/>
    <col min="4" max="5" width="11.42578125" style="48"/>
    <col min="6" max="6" width="11.42578125" style="49"/>
    <col min="7" max="7" width="12.85546875" style="49" bestFit="1" customWidth="1"/>
    <col min="8" max="8" width="20" style="55" customWidth="1"/>
    <col min="9" max="16384" width="11.42578125" style="48"/>
  </cols>
  <sheetData>
    <row r="1" spans="1:8">
      <c r="A1" s="573" t="s">
        <v>13</v>
      </c>
      <c r="B1" s="573"/>
      <c r="C1" s="573"/>
      <c r="D1" s="47" t="s">
        <v>14</v>
      </c>
      <c r="E1" s="104"/>
    </row>
    <row r="2" spans="1:8">
      <c r="A2" s="50">
        <v>29222</v>
      </c>
      <c r="B2" s="51"/>
      <c r="C2" s="51">
        <v>29587</v>
      </c>
      <c r="D2" s="52">
        <v>4500</v>
      </c>
      <c r="E2" s="104"/>
    </row>
    <row r="3" spans="1:8">
      <c r="A3" s="51">
        <v>29588</v>
      </c>
      <c r="B3" s="51"/>
      <c r="C3" s="51">
        <v>29952</v>
      </c>
      <c r="D3" s="52">
        <v>5700</v>
      </c>
      <c r="E3" s="104">
        <f>+D3/D2-1</f>
        <v>0.26666666666666661</v>
      </c>
    </row>
    <row r="4" spans="1:8">
      <c r="A4" s="51">
        <v>29953</v>
      </c>
      <c r="B4" s="51"/>
      <c r="C4" s="51">
        <v>30317</v>
      </c>
      <c r="D4" s="52">
        <v>7410</v>
      </c>
      <c r="E4" s="104">
        <f t="shared" ref="E4:E28" si="0">+D4/D3-1</f>
        <v>0.30000000000000004</v>
      </c>
    </row>
    <row r="5" spans="1:8">
      <c r="A5" s="51">
        <v>30318</v>
      </c>
      <c r="B5" s="51"/>
      <c r="C5" s="51">
        <v>30682</v>
      </c>
      <c r="D5" s="52">
        <v>9261</v>
      </c>
      <c r="E5" s="104">
        <f t="shared" si="0"/>
        <v>0.24979757085020249</v>
      </c>
    </row>
    <row r="6" spans="1:8">
      <c r="A6" s="51">
        <v>30683</v>
      </c>
      <c r="B6" s="51"/>
      <c r="C6" s="51">
        <v>31048</v>
      </c>
      <c r="D6" s="52">
        <v>11298</v>
      </c>
      <c r="E6" s="104">
        <f t="shared" si="0"/>
        <v>0.21995464852607705</v>
      </c>
    </row>
    <row r="7" spans="1:8">
      <c r="A7" s="50">
        <v>31049</v>
      </c>
      <c r="B7" s="51"/>
      <c r="C7" s="51">
        <v>31413</v>
      </c>
      <c r="D7" s="52">
        <v>13557.6</v>
      </c>
      <c r="E7" s="104">
        <f t="shared" si="0"/>
        <v>0.19999999999999996</v>
      </c>
    </row>
    <row r="8" spans="1:8">
      <c r="A8" s="51">
        <v>31414</v>
      </c>
      <c r="B8" s="51"/>
      <c r="C8" s="51">
        <v>31778</v>
      </c>
      <c r="D8" s="52">
        <v>16611.400000000001</v>
      </c>
      <c r="E8" s="104">
        <f t="shared" si="0"/>
        <v>0.22524635628724865</v>
      </c>
    </row>
    <row r="9" spans="1:8">
      <c r="A9" s="51">
        <v>31779</v>
      </c>
      <c r="B9" s="51"/>
      <c r="C9" s="51">
        <v>32143</v>
      </c>
      <c r="D9" s="52">
        <v>20509.8</v>
      </c>
      <c r="E9" s="104">
        <f t="shared" si="0"/>
        <v>0.23468220619574498</v>
      </c>
    </row>
    <row r="10" spans="1:8">
      <c r="A10" s="51">
        <v>32144</v>
      </c>
      <c r="B10" s="51"/>
      <c r="C10" s="51">
        <v>32508</v>
      </c>
      <c r="D10" s="52">
        <v>25637.4</v>
      </c>
      <c r="E10" s="104">
        <f t="shared" si="0"/>
        <v>0.25000731357692429</v>
      </c>
    </row>
    <row r="11" spans="1:8">
      <c r="A11" s="51">
        <v>32509</v>
      </c>
      <c r="B11" s="51"/>
      <c r="C11" s="51">
        <v>32873</v>
      </c>
      <c r="D11" s="52">
        <v>32559.599999999999</v>
      </c>
      <c r="E11" s="104">
        <f t="shared" si="0"/>
        <v>0.27000397856256853</v>
      </c>
    </row>
    <row r="12" spans="1:8" ht="13.5" thickBot="1">
      <c r="A12" s="50">
        <v>32874</v>
      </c>
      <c r="B12" s="51"/>
      <c r="C12" s="51">
        <v>33238</v>
      </c>
      <c r="D12" s="52">
        <v>41025</v>
      </c>
      <c r="E12" s="104">
        <f t="shared" si="0"/>
        <v>0.25999705156083008</v>
      </c>
    </row>
    <row r="13" spans="1:8" ht="13.5" thickTop="1">
      <c r="A13" s="51">
        <v>33239</v>
      </c>
      <c r="B13" s="51"/>
      <c r="C13" s="51">
        <v>33603</v>
      </c>
      <c r="D13" s="52">
        <v>51716.1</v>
      </c>
      <c r="E13" s="104">
        <f t="shared" si="0"/>
        <v>0.2605996343692869</v>
      </c>
      <c r="G13" s="106" t="s">
        <v>40</v>
      </c>
      <c r="H13" s="107" t="s">
        <v>41</v>
      </c>
    </row>
    <row r="14" spans="1:8" ht="13.5" thickBot="1">
      <c r="A14" s="51">
        <v>33604</v>
      </c>
      <c r="B14" s="51"/>
      <c r="C14" s="51">
        <v>33969</v>
      </c>
      <c r="D14" s="52">
        <v>65190</v>
      </c>
      <c r="E14" s="104">
        <f t="shared" si="0"/>
        <v>0.26053588727688282</v>
      </c>
      <c r="G14" s="108">
        <f ca="1">TODAY()</f>
        <v>41617</v>
      </c>
      <c r="H14" s="109">
        <f ca="1">LOOKUP(G14,A2:A35,D2:D35)</f>
        <v>589500</v>
      </c>
    </row>
    <row r="15" spans="1:8" ht="13.5" thickTop="1">
      <c r="A15" s="51">
        <v>33970</v>
      </c>
      <c r="B15" s="51"/>
      <c r="C15" s="51">
        <v>34334</v>
      </c>
      <c r="D15" s="52">
        <v>81510</v>
      </c>
      <c r="E15" s="104">
        <f t="shared" si="0"/>
        <v>0.25034514496088356</v>
      </c>
    </row>
    <row r="16" spans="1:8">
      <c r="A16" s="51">
        <v>34335</v>
      </c>
      <c r="B16" s="51"/>
      <c r="C16" s="51">
        <v>34699</v>
      </c>
      <c r="D16" s="52">
        <v>98700</v>
      </c>
      <c r="E16" s="104">
        <f t="shared" si="0"/>
        <v>0.21089436878910561</v>
      </c>
    </row>
    <row r="17" spans="1:5">
      <c r="A17" s="50">
        <v>34700</v>
      </c>
      <c r="B17" s="51"/>
      <c r="C17" s="51">
        <v>35064</v>
      </c>
      <c r="D17" s="52">
        <v>118933.5</v>
      </c>
      <c r="E17" s="104">
        <f t="shared" si="0"/>
        <v>0.20500000000000007</v>
      </c>
    </row>
    <row r="18" spans="1:5">
      <c r="A18" s="51">
        <v>35065</v>
      </c>
      <c r="B18" s="51"/>
      <c r="C18" s="51">
        <v>35430</v>
      </c>
      <c r="D18" s="52">
        <v>142125</v>
      </c>
      <c r="E18" s="104">
        <f t="shared" si="0"/>
        <v>0.19499552270806797</v>
      </c>
    </row>
    <row r="19" spans="1:5">
      <c r="A19" s="51">
        <v>35431</v>
      </c>
      <c r="B19" s="51"/>
      <c r="C19" s="51">
        <v>35795</v>
      </c>
      <c r="D19" s="52">
        <v>172005</v>
      </c>
      <c r="E19" s="104">
        <f t="shared" si="0"/>
        <v>0.21023746701846968</v>
      </c>
    </row>
    <row r="20" spans="1:5">
      <c r="A20" s="51">
        <v>35796</v>
      </c>
      <c r="B20" s="51"/>
      <c r="C20" s="51">
        <v>36160</v>
      </c>
      <c r="D20" s="52">
        <v>203826</v>
      </c>
      <c r="E20" s="104">
        <f t="shared" si="0"/>
        <v>0.1850004360338362</v>
      </c>
    </row>
    <row r="21" spans="1:5">
      <c r="A21" s="51">
        <v>36161</v>
      </c>
      <c r="B21" s="51"/>
      <c r="C21" s="51">
        <v>36525</v>
      </c>
      <c r="D21" s="52">
        <v>236460</v>
      </c>
      <c r="E21" s="104">
        <f t="shared" si="0"/>
        <v>0.16010715021636091</v>
      </c>
    </row>
    <row r="22" spans="1:5">
      <c r="A22" s="50">
        <v>36526</v>
      </c>
      <c r="B22" s="51"/>
      <c r="C22" s="51">
        <v>36891</v>
      </c>
      <c r="D22" s="52">
        <v>260100</v>
      </c>
      <c r="E22" s="104">
        <f t="shared" si="0"/>
        <v>9.9974625729510214E-2</v>
      </c>
    </row>
    <row r="23" spans="1:5">
      <c r="A23" s="51">
        <v>36892</v>
      </c>
      <c r="B23" s="51"/>
      <c r="C23" s="51">
        <v>37256</v>
      </c>
      <c r="D23" s="52">
        <v>286000</v>
      </c>
      <c r="E23" s="104">
        <f t="shared" si="0"/>
        <v>9.9577085736255233E-2</v>
      </c>
    </row>
    <row r="24" spans="1:5">
      <c r="A24" s="51">
        <v>37257</v>
      </c>
      <c r="B24" s="51"/>
      <c r="C24" s="51">
        <v>37621</v>
      </c>
      <c r="D24" s="52">
        <v>309000</v>
      </c>
      <c r="E24" s="104">
        <f t="shared" si="0"/>
        <v>8.0419580419580416E-2</v>
      </c>
    </row>
    <row r="25" spans="1:5">
      <c r="A25" s="51">
        <v>37622</v>
      </c>
      <c r="B25" s="51"/>
      <c r="C25" s="51">
        <v>37986</v>
      </c>
      <c r="D25" s="52">
        <v>332000</v>
      </c>
      <c r="E25" s="104">
        <f t="shared" si="0"/>
        <v>7.4433656957928696E-2</v>
      </c>
    </row>
    <row r="26" spans="1:5">
      <c r="A26" s="51">
        <v>37987</v>
      </c>
      <c r="B26" s="51"/>
      <c r="C26" s="51">
        <v>38352</v>
      </c>
      <c r="D26" s="52">
        <v>358000</v>
      </c>
      <c r="E26" s="104">
        <f t="shared" si="0"/>
        <v>7.8313253012048278E-2</v>
      </c>
    </row>
    <row r="27" spans="1:5">
      <c r="A27" s="50">
        <v>38353</v>
      </c>
      <c r="B27" s="51"/>
      <c r="C27" s="51">
        <v>38717</v>
      </c>
      <c r="D27" s="52">
        <v>381500</v>
      </c>
      <c r="E27" s="104">
        <f t="shared" si="0"/>
        <v>6.5642458100558576E-2</v>
      </c>
    </row>
    <row r="28" spans="1:5">
      <c r="A28" s="51">
        <v>38718</v>
      </c>
      <c r="B28" s="51"/>
      <c r="C28" s="51">
        <v>39082</v>
      </c>
      <c r="D28" s="52">
        <v>408000</v>
      </c>
      <c r="E28" s="104">
        <f t="shared" si="0"/>
        <v>6.9462647444298753E-2</v>
      </c>
    </row>
    <row r="29" spans="1:5">
      <c r="A29" s="51">
        <v>39083</v>
      </c>
      <c r="B29" s="51"/>
      <c r="C29" s="51">
        <v>39447</v>
      </c>
      <c r="D29" s="52">
        <v>433700</v>
      </c>
      <c r="E29" s="104">
        <f t="shared" ref="E29:E35" si="1">+D29/D28-1</f>
        <v>6.2990196078431371E-2</v>
      </c>
    </row>
    <row r="30" spans="1:5">
      <c r="A30" s="51">
        <v>39448</v>
      </c>
      <c r="B30" s="51"/>
      <c r="C30" s="51">
        <v>39813</v>
      </c>
      <c r="D30" s="52">
        <v>461500</v>
      </c>
      <c r="E30" s="104">
        <f t="shared" si="1"/>
        <v>6.4099608023979737E-2</v>
      </c>
    </row>
    <row r="31" spans="1:5">
      <c r="A31" s="102">
        <v>39814</v>
      </c>
      <c r="B31" s="7"/>
      <c r="C31" s="102">
        <v>40178</v>
      </c>
      <c r="D31" s="103">
        <v>496900</v>
      </c>
      <c r="E31" s="105">
        <f t="shared" si="1"/>
        <v>7.6706392199350049E-2</v>
      </c>
    </row>
    <row r="32" spans="1:5">
      <c r="A32" s="140">
        <v>40179</v>
      </c>
      <c r="C32" s="102">
        <v>40543</v>
      </c>
      <c r="D32" s="103">
        <v>515000</v>
      </c>
      <c r="E32" s="105">
        <f t="shared" si="1"/>
        <v>3.6425840209297622E-2</v>
      </c>
    </row>
    <row r="33" spans="1:5">
      <c r="A33" s="102">
        <v>40544</v>
      </c>
      <c r="C33" s="102">
        <v>40908</v>
      </c>
      <c r="D33" s="103">
        <v>535600</v>
      </c>
      <c r="E33" s="105">
        <f t="shared" si="1"/>
        <v>4.0000000000000036E-2</v>
      </c>
    </row>
    <row r="34" spans="1:5">
      <c r="A34" s="102">
        <v>40909</v>
      </c>
      <c r="C34" s="102">
        <v>41274</v>
      </c>
      <c r="D34" s="103">
        <v>566700</v>
      </c>
      <c r="E34" s="105">
        <f t="shared" si="1"/>
        <v>5.8065720687079825E-2</v>
      </c>
    </row>
    <row r="35" spans="1:5">
      <c r="A35" s="102">
        <v>41275</v>
      </c>
      <c r="C35" s="102">
        <v>41639</v>
      </c>
      <c r="D35" s="103">
        <v>589500</v>
      </c>
      <c r="E35" s="105">
        <f t="shared" si="1"/>
        <v>4.0232927474854518E-2</v>
      </c>
    </row>
    <row r="500" spans="216:216">
      <c r="HH500" s="53">
        <v>39733</v>
      </c>
    </row>
    <row r="501" spans="216:216">
      <c r="HH501" s="54">
        <v>7</v>
      </c>
    </row>
    <row r="502" spans="216:216">
      <c r="HH502" s="54">
        <v>8</v>
      </c>
    </row>
  </sheetData>
  <customSheetViews>
    <customSheetView guid="{09646EC9-1302-4CDE-9F53-F9EF320FA9A0}" state="hidden" topLeftCell="A16">
      <selection activeCell="H27" sqref="H27"/>
      <pageMargins left="0.75" right="0.75" top="1" bottom="1" header="0" footer="0"/>
      <pageSetup orientation="portrait" horizontalDpi="300" verticalDpi="300" r:id="rId1"/>
      <headerFooter alignWithMargins="0"/>
    </customSheetView>
    <customSheetView guid="{DDCC0555-B88A-482E-A8CA-61AA8F4754D7}" state="hidden" topLeftCell="A16">
      <selection activeCell="H27" sqref="H27"/>
      <pageMargins left="0.75" right="0.75" top="1" bottom="1" header="0" footer="0"/>
      <pageSetup orientation="portrait" horizontalDpi="300" verticalDpi="300" r:id="rId2"/>
      <headerFooter alignWithMargins="0"/>
    </customSheetView>
    <customSheetView guid="{1355A562-08A2-4C67-98FA-278E0027327A}" state="hidden" topLeftCell="A16">
      <selection activeCell="H27" sqref="H27"/>
      <pageMargins left="0.75" right="0.75" top="1" bottom="1" header="0" footer="0"/>
      <pageSetup orientation="portrait" horizontalDpi="300" verticalDpi="300" r:id="rId3"/>
      <headerFooter alignWithMargins="0"/>
    </customSheetView>
    <customSheetView guid="{DD3548A9-35D0-41AB-8304-691BB7FCE730}" state="hidden" topLeftCell="A16">
      <selection activeCell="H27" sqref="H27"/>
      <pageMargins left="0.75" right="0.75" top="1" bottom="1" header="0" footer="0"/>
      <pageSetup orientation="portrait" horizontalDpi="300" verticalDpi="300" r:id="rId4"/>
      <headerFooter alignWithMargins="0"/>
    </customSheetView>
  </customSheetViews>
  <mergeCells count="1">
    <mergeCell ref="A1:C1"/>
  </mergeCells>
  <pageMargins left="0.75" right="0.75" top="1" bottom="1" header="0" footer="0"/>
  <pageSetup orientation="portrait" horizontalDpi="300" verticalDpi="300" r:id="rId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tabColor rgb="FF92D050"/>
    <pageSetUpPr autoPageBreaks="0"/>
  </sheetPr>
  <dimension ref="B1:Z18"/>
  <sheetViews>
    <sheetView showGridLines="0" zoomScale="90" zoomScaleNormal="90" workbookViewId="0"/>
  </sheetViews>
  <sheetFormatPr baseColWidth="10" defaultColWidth="13.140625" defaultRowHeight="11.25"/>
  <cols>
    <col min="1" max="1" width="5.7109375" style="21" customWidth="1"/>
    <col min="2" max="2" width="53.85546875" style="28" customWidth="1"/>
    <col min="3" max="3" width="21" style="29" bestFit="1" customWidth="1"/>
    <col min="4" max="4" width="7" style="21" customWidth="1"/>
    <col min="5" max="16384" width="13.140625" style="21"/>
  </cols>
  <sheetData>
    <row r="1" spans="2:26" ht="20.100000000000001" customHeight="1">
      <c r="B1" s="38" t="str">
        <f>'LISTA PROPONENTES'!B1</f>
        <v>AGENCIA NACIONAL DE INFRAESTRUCTURA</v>
      </c>
      <c r="C1" s="38"/>
      <c r="D1" s="20"/>
      <c r="E1" s="20"/>
      <c r="F1" s="20"/>
      <c r="G1" s="20"/>
      <c r="H1" s="20"/>
      <c r="I1" s="20"/>
      <c r="J1" s="20"/>
      <c r="K1" s="20"/>
      <c r="L1" s="20"/>
      <c r="M1" s="20"/>
      <c r="N1" s="20"/>
      <c r="O1" s="20"/>
      <c r="P1" s="20"/>
      <c r="Q1" s="20"/>
      <c r="R1" s="20"/>
      <c r="S1" s="20"/>
      <c r="T1" s="20"/>
      <c r="U1" s="20"/>
      <c r="V1" s="20"/>
      <c r="W1" s="20"/>
      <c r="X1" s="20"/>
      <c r="Y1" s="20"/>
      <c r="Z1" s="20"/>
    </row>
    <row r="2" spans="2:26" ht="12.75">
      <c r="B2" s="4" t="str">
        <f>+'LISTA PROPONENTES'!B2</f>
        <v>VICEPRESIDENCIA GESTIÓN CONTRACTUAL</v>
      </c>
      <c r="C2" s="41"/>
      <c r="D2" s="27"/>
      <c r="E2" s="27"/>
      <c r="F2" s="27"/>
      <c r="G2" s="27"/>
      <c r="H2" s="27"/>
      <c r="I2" s="27"/>
      <c r="J2" s="27"/>
      <c r="K2" s="27"/>
      <c r="L2" s="27"/>
      <c r="M2" s="27"/>
      <c r="N2" s="27"/>
      <c r="O2" s="27"/>
      <c r="P2" s="27"/>
      <c r="Q2" s="27"/>
      <c r="R2" s="27"/>
      <c r="S2" s="27"/>
      <c r="T2" s="27"/>
      <c r="U2" s="27"/>
      <c r="V2" s="27"/>
      <c r="W2" s="27"/>
      <c r="X2" s="27"/>
      <c r="Y2" s="27"/>
      <c r="Z2" s="27"/>
    </row>
    <row r="3" spans="2:26" ht="6.75" customHeight="1">
      <c r="B3" s="31"/>
      <c r="C3" s="31"/>
      <c r="D3" s="23"/>
      <c r="E3" s="23"/>
      <c r="F3" s="23"/>
      <c r="G3" s="23"/>
      <c r="H3" s="23"/>
      <c r="I3" s="23"/>
      <c r="J3" s="23"/>
      <c r="K3" s="23"/>
      <c r="L3" s="23"/>
      <c r="M3" s="23"/>
      <c r="N3" s="23"/>
      <c r="O3" s="23"/>
      <c r="P3" s="23"/>
      <c r="Q3" s="23"/>
      <c r="R3" s="23"/>
      <c r="S3" s="23"/>
      <c r="T3" s="23"/>
      <c r="U3" s="23"/>
      <c r="V3" s="23"/>
      <c r="W3" s="23"/>
      <c r="X3" s="23"/>
      <c r="Y3" s="23"/>
      <c r="Z3" s="23"/>
    </row>
    <row r="4" spans="2:26" ht="12.75">
      <c r="B4" s="4" t="str">
        <f>'LISTA PROPONENTES'!B4</f>
        <v>PROCESO No. VJ-VGC-CM-010-2013</v>
      </c>
      <c r="C4" s="4"/>
      <c r="D4" s="25"/>
      <c r="E4" s="25"/>
      <c r="F4" s="25"/>
      <c r="G4" s="25"/>
      <c r="H4" s="25"/>
      <c r="I4" s="25"/>
      <c r="J4" s="25"/>
      <c r="K4" s="25"/>
      <c r="L4" s="25"/>
      <c r="M4" s="25"/>
      <c r="N4" s="25"/>
      <c r="O4" s="25"/>
      <c r="P4" s="25"/>
      <c r="Q4" s="25"/>
      <c r="R4" s="25"/>
      <c r="S4" s="25"/>
      <c r="T4" s="25"/>
      <c r="U4" s="25"/>
      <c r="V4" s="25"/>
      <c r="W4" s="25"/>
      <c r="X4" s="25"/>
      <c r="Y4" s="25"/>
      <c r="Z4" s="25"/>
    </row>
    <row r="5" spans="2:26" ht="7.5" customHeight="1">
      <c r="B5" s="4"/>
      <c r="C5" s="41"/>
      <c r="D5" s="27"/>
      <c r="E5" s="27"/>
      <c r="F5" s="27"/>
      <c r="G5" s="27"/>
      <c r="H5" s="27"/>
      <c r="I5" s="27"/>
      <c r="J5" s="27"/>
      <c r="K5" s="27"/>
      <c r="L5" s="27"/>
      <c r="M5" s="27"/>
      <c r="N5" s="27"/>
      <c r="O5" s="27"/>
      <c r="P5" s="27"/>
      <c r="Q5" s="27"/>
      <c r="R5" s="27"/>
      <c r="S5" s="27"/>
      <c r="T5" s="27"/>
      <c r="U5" s="27"/>
      <c r="V5" s="27"/>
      <c r="W5" s="27"/>
      <c r="X5" s="27"/>
      <c r="Y5" s="27"/>
      <c r="Z5" s="27"/>
    </row>
    <row r="6" spans="2:26" ht="15.75">
      <c r="B6" s="101" t="s">
        <v>8</v>
      </c>
      <c r="C6" s="96"/>
    </row>
    <row r="7" spans="2:26" ht="9" customHeight="1">
      <c r="B7" s="101"/>
      <c r="C7" s="96"/>
    </row>
    <row r="8" spans="2:26" ht="15.75">
      <c r="B8" s="368" t="s">
        <v>477</v>
      </c>
      <c r="C8" s="96"/>
    </row>
    <row r="9" spans="2:26" ht="12" thickBot="1">
      <c r="B9" s="99"/>
      <c r="C9" s="100"/>
    </row>
    <row r="10" spans="2:26" ht="23.25" thickTop="1">
      <c r="B10" s="145" t="s">
        <v>475</v>
      </c>
      <c r="C10" s="146" t="s">
        <v>4</v>
      </c>
    </row>
    <row r="11" spans="2:26" ht="2.25" customHeight="1">
      <c r="B11" s="356"/>
      <c r="C11" s="95"/>
    </row>
    <row r="12" spans="2:26" ht="176.25" customHeight="1">
      <c r="B12" s="357" t="s">
        <v>474</v>
      </c>
      <c r="C12" s="358">
        <v>11335307000</v>
      </c>
    </row>
    <row r="13" spans="2:26" hidden="1">
      <c r="B13" s="359"/>
      <c r="C13" s="358"/>
    </row>
    <row r="14" spans="2:26" hidden="1">
      <c r="B14" s="359"/>
      <c r="C14" s="358"/>
    </row>
    <row r="15" spans="2:26" hidden="1">
      <c r="B15" s="359"/>
      <c r="C15" s="358"/>
    </row>
    <row r="16" spans="2:26" hidden="1">
      <c r="B16" s="359"/>
      <c r="C16" s="358"/>
    </row>
    <row r="17" spans="2:3" ht="5.0999999999999996" customHeight="1" thickBot="1">
      <c r="B17" s="480"/>
      <c r="C17" s="481"/>
    </row>
    <row r="18" spans="2:3" ht="12" thickTop="1"/>
  </sheetData>
  <customSheetViews>
    <customSheetView guid="{09646EC9-1302-4CDE-9F53-F9EF320FA9A0}" showGridLines="0" hiddenRows="1">
      <selection activeCell="C33" sqref="C33"/>
      <rowBreaks count="3" manualBreakCount="3">
        <brk id="28" min="1" max="27" man="1"/>
        <brk id="56" max="16383" man="1"/>
        <brk id="113" max="16383" man="1"/>
      </rowBreaks>
      <colBreaks count="3" manualBreakCount="3">
        <brk id="18" max="37" man="1"/>
        <brk id="34" max="1048575" man="1"/>
        <brk id="47" max="1048575" man="1"/>
      </colBreaks>
      <pageMargins left="0.7" right="0.7" top="0.75" bottom="0.75" header="0.3" footer="0.3"/>
      <printOptions horizontalCentered="1"/>
      <pageSetup scale="90" orientation="portrait" r:id="rId1"/>
      <headerFooter alignWithMargins="0">
        <oddFooter>&amp;L&amp;"Arial,Normal"&amp;9&amp;F
&amp;A&amp;C&amp;"Arial,Normal"&amp;10&amp;P de &amp;N&amp;R&amp;"Arial,Normal"&amp;9INSTITUTO NACIONAL DE VIAS
&amp;D</oddFooter>
      </headerFooter>
    </customSheetView>
    <customSheetView guid="{DDCC0555-B88A-482E-A8CA-61AA8F4754D7}" showGridLines="0" printArea="1" hiddenRows="1">
      <selection activeCell="C33" sqref="C33"/>
      <rowBreaks count="3" manualBreakCount="3">
        <brk id="28" min="1" max="27" man="1"/>
        <brk id="56" max="16383" man="1"/>
        <brk id="113" max="16383" man="1"/>
      </rowBreaks>
      <colBreaks count="3" manualBreakCount="3">
        <brk id="18" max="37" man="1"/>
        <brk id="34" max="1048575" man="1"/>
        <brk id="47" max="1048575" man="1"/>
      </colBreaks>
      <pageMargins left="0.7" right="0.7" top="0.75" bottom="0.75" header="0.3" footer="0.3"/>
      <printOptions horizontalCentered="1"/>
      <pageSetup scale="90" orientation="portrait" r:id="rId2"/>
      <headerFooter alignWithMargins="0">
        <oddFooter>&amp;L&amp;"Arial,Normal"&amp;9&amp;F
&amp;A&amp;C&amp;"Arial,Normal"&amp;10&amp;P de &amp;N&amp;R&amp;"Arial,Normal"&amp;9INSTITUTO NACIONAL DE VIAS
&amp;D</oddFooter>
      </headerFooter>
    </customSheetView>
    <customSheetView guid="{1355A562-08A2-4C67-98FA-278E0027327A}" showGridLines="0" printArea="1" hiddenRows="1">
      <selection activeCell="C33" sqref="C33"/>
      <rowBreaks count="3" manualBreakCount="3">
        <brk id="28" min="1" max="27" man="1"/>
        <brk id="56" max="16383" man="1"/>
        <brk id="113" max="16383" man="1"/>
      </rowBreaks>
      <colBreaks count="3" manualBreakCount="3">
        <brk id="18" max="37" man="1"/>
        <brk id="34" max="1048575" man="1"/>
        <brk id="47" max="1048575" man="1"/>
      </colBreaks>
      <pageMargins left="0.7" right="0.7" top="0.75" bottom="0.75" header="0.3" footer="0.3"/>
      <printOptions horizontalCentered="1"/>
      <pageSetup scale="90" orientation="portrait" r:id="rId3"/>
      <headerFooter alignWithMargins="0">
        <oddFooter>&amp;L&amp;"Arial,Normal"&amp;9&amp;F
&amp;A&amp;C&amp;"Arial,Normal"&amp;10&amp;P de &amp;N&amp;R&amp;"Arial,Normal"&amp;9INSTITUTO NACIONAL DE VIAS
&amp;D</oddFooter>
      </headerFooter>
    </customSheetView>
    <customSheetView guid="{DD3548A9-35D0-41AB-8304-691BB7FCE730}" showGridLines="0" hiddenRows="1">
      <selection activeCell="C33" sqref="C33"/>
      <rowBreaks count="3" manualBreakCount="3">
        <brk id="28" min="1" max="27" man="1"/>
        <brk id="56" max="16383" man="1"/>
        <brk id="113" max="16383" man="1"/>
      </rowBreaks>
      <colBreaks count="3" manualBreakCount="3">
        <brk id="18" max="37" man="1"/>
        <brk id="34" max="1048575" man="1"/>
        <brk id="47" max="1048575" man="1"/>
      </colBreaks>
      <pageMargins left="0.7" right="0.7" top="0.75" bottom="0.75" header="0.3" footer="0.3"/>
      <printOptions horizontalCentered="1"/>
      <pageSetup scale="90" orientation="portrait" r:id="rId4"/>
      <headerFooter alignWithMargins="0">
        <oddFooter>&amp;L&amp;"Arial,Normal"&amp;9&amp;F
&amp;A&amp;C&amp;"Arial,Normal"&amp;10&amp;P de &amp;N&amp;R&amp;"Arial,Normal"&amp;9INSTITUTO NACIONAL DE VIAS
&amp;D</oddFooter>
      </headerFooter>
    </customSheetView>
  </customSheetViews>
  <mergeCells count="1">
    <mergeCell ref="B17:C17"/>
  </mergeCells>
  <conditionalFormatting sqref="B12:C16">
    <cfRule type="expression" dxfId="213" priority="1" stopIfTrue="1">
      <formula>MOD(ROW(),2)</formula>
    </cfRule>
  </conditionalFormatting>
  <printOptions horizontalCentered="1"/>
  <pageMargins left="0.7" right="0.7" top="0.75" bottom="0.75" header="0.3" footer="0.3"/>
  <pageSetup scale="90" orientation="portrait" r:id="rId5"/>
  <headerFooter alignWithMargins="0">
    <oddFooter>&amp;L&amp;"Arial,Normal"&amp;9&amp;F
&amp;A&amp;C&amp;"Arial,Normal"&amp;10&amp;P de &amp;N&amp;R&amp;"Arial,Normal"&amp;9INSTITUTO NACIONAL DE VIAS
&amp;D</oddFooter>
  </headerFooter>
  <rowBreaks count="2" manualBreakCount="2">
    <brk id="50" max="16383" man="1"/>
    <brk id="107" max="16383" man="1"/>
  </rowBreaks>
  <colBreaks count="3" manualBreakCount="3">
    <brk id="16" max="37" man="1"/>
    <brk id="32" max="1048575" man="1"/>
    <brk id="45"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92D050"/>
    <pageSetUpPr autoPageBreaks="0"/>
  </sheetPr>
  <dimension ref="B1:E471"/>
  <sheetViews>
    <sheetView showGridLines="0" zoomScale="80" zoomScaleNormal="80" workbookViewId="0"/>
  </sheetViews>
  <sheetFormatPr baseColWidth="10" defaultColWidth="13.140625" defaultRowHeight="12.75"/>
  <cols>
    <col min="1" max="1" width="2.140625" style="33" customWidth="1"/>
    <col min="2" max="2" width="12.7109375" style="35" customWidth="1"/>
    <col min="3" max="3" width="51.42578125" style="33" customWidth="1"/>
    <col min="4" max="4" width="16.28515625" style="33" customWidth="1"/>
    <col min="5" max="5" width="28.5703125" style="33" customWidth="1"/>
    <col min="6" max="16384" width="13.140625" style="33"/>
  </cols>
  <sheetData>
    <row r="1" spans="2:5" s="30" customFormat="1" ht="20.100000000000001" customHeight="1">
      <c r="B1" s="38" t="str">
        <f>'LISTA PROPONENTES'!B1</f>
        <v>AGENCIA NACIONAL DE INFRAESTRUCTURA</v>
      </c>
      <c r="C1" s="22"/>
      <c r="D1" s="22"/>
      <c r="E1" s="22"/>
    </row>
    <row r="2" spans="2:5" s="30" customFormat="1" ht="20.100000000000001" customHeight="1">
      <c r="B2" s="39" t="str">
        <f>+'LISTA PROPONENTES'!B2</f>
        <v>VICEPRESIDENCIA GESTIÓN CONTRACTUAL</v>
      </c>
      <c r="C2" s="22"/>
      <c r="D2" s="22"/>
      <c r="E2" s="22"/>
    </row>
    <row r="3" spans="2:5" s="30" customFormat="1" ht="6.75" customHeight="1">
      <c r="B3" s="31"/>
      <c r="C3" s="22"/>
      <c r="D3" s="22"/>
      <c r="E3" s="22"/>
    </row>
    <row r="4" spans="2:5" s="32" customFormat="1" ht="15.75">
      <c r="B4" s="4" t="str">
        <f>'LISTA PROPONENTES'!B4</f>
        <v>PROCESO No. VJ-VGC-CM-010-2013</v>
      </c>
      <c r="C4" s="22"/>
      <c r="D4" s="22"/>
      <c r="E4" s="22"/>
    </row>
    <row r="5" spans="2:5" s="30" customFormat="1" ht="9.75" customHeight="1">
      <c r="B5" s="94"/>
      <c r="C5" s="22"/>
      <c r="D5" s="22"/>
      <c r="E5" s="22"/>
    </row>
    <row r="6" spans="2:5" s="30" customFormat="1" ht="15.75">
      <c r="B6" s="101" t="s">
        <v>15</v>
      </c>
      <c r="C6" s="22"/>
      <c r="D6" s="22"/>
      <c r="E6" s="22"/>
    </row>
    <row r="7" spans="2:5" s="30" customFormat="1" ht="8.25" customHeight="1">
      <c r="B7" s="101"/>
      <c r="C7" s="22"/>
      <c r="D7" s="22"/>
      <c r="E7" s="22"/>
    </row>
    <row r="8" spans="2:5" s="30" customFormat="1" ht="16.5" customHeight="1">
      <c r="B8" s="31" t="s">
        <v>5</v>
      </c>
      <c r="C8" s="22"/>
      <c r="D8" s="22"/>
      <c r="E8" s="22"/>
    </row>
    <row r="9" spans="2:5" ht="16.5" customHeight="1" thickBot="1">
      <c r="B9" s="31"/>
      <c r="C9" s="36"/>
      <c r="D9" s="36"/>
      <c r="E9" s="36"/>
    </row>
    <row r="10" spans="2:5" s="21" customFormat="1" ht="24" customHeight="1" thickTop="1">
      <c r="B10" s="482" t="s">
        <v>0</v>
      </c>
      <c r="C10" s="367" t="s">
        <v>6</v>
      </c>
      <c r="D10" s="367"/>
      <c r="E10" s="366"/>
    </row>
    <row r="11" spans="2:5" s="34" customFormat="1" ht="26.25" customHeight="1" thickBot="1">
      <c r="B11" s="483"/>
      <c r="C11" s="328" t="s">
        <v>7</v>
      </c>
      <c r="D11" s="329" t="s">
        <v>38</v>
      </c>
      <c r="E11" s="327" t="s">
        <v>67</v>
      </c>
    </row>
    <row r="12" spans="2:5" ht="39.75" customHeight="1" thickTop="1">
      <c r="B12" s="126">
        <v>1</v>
      </c>
      <c r="C12" s="388" t="str">
        <f>'LISTA PROPONENTES'!C12</f>
        <v>CONSORCIO INTEGRAL - AIM RAFAEL NUÑEZ</v>
      </c>
      <c r="D12" s="360">
        <v>2</v>
      </c>
      <c r="E12" s="208" t="str">
        <f>+'LISTA PROPONENTES'!C13</f>
        <v>INTEGRAL S.A.</v>
      </c>
    </row>
    <row r="13" spans="2:5" ht="39.75" customHeight="1">
      <c r="B13" s="209">
        <v>2</v>
      </c>
      <c r="C13" s="389" t="str">
        <f>'LISTA PROPONENTES'!C15</f>
        <v>CONSORCIO POSEIDON</v>
      </c>
      <c r="D13" s="361">
        <v>3</v>
      </c>
      <c r="E13" s="210" t="str">
        <f>+'LISTA PROPONENTES'!C16</f>
        <v>C&amp;M CONSULTORES S.A.</v>
      </c>
    </row>
    <row r="14" spans="2:5" ht="39.75" customHeight="1">
      <c r="B14" s="209">
        <v>3</v>
      </c>
      <c r="C14" s="389" t="str">
        <f>'LISTA PROPONENTES'!C19</f>
        <v>CONSORCIO INTERCARTAGENA</v>
      </c>
      <c r="D14" s="361">
        <v>5</v>
      </c>
      <c r="E14" s="210" t="str">
        <f>+'LISTA PROPONENTES'!C20</f>
        <v>JAHV MCGREGOR S.A. AUDITORES Y CONSULTORES</v>
      </c>
    </row>
    <row r="15" spans="2:5" ht="39.75" customHeight="1">
      <c r="B15" s="209">
        <v>4</v>
      </c>
      <c r="C15" s="389" t="str">
        <f>'LISTA PROPONENTES'!C25</f>
        <v>CONSORCIO AEROPUERTO - IC</v>
      </c>
      <c r="D15" s="361">
        <v>4</v>
      </c>
      <c r="E15" s="210" t="str">
        <f>+'LISTA PROPONENTES'!C26</f>
        <v>ICEACSA CONSULTORES SUCURSAL COLOMBIA</v>
      </c>
    </row>
    <row r="16" spans="2:5" ht="39.75" customHeight="1">
      <c r="B16" s="209">
        <v>5</v>
      </c>
      <c r="C16" s="389" t="str">
        <f>+'LISTA PROPONENTES'!C30</f>
        <v>CONSORCIO INTERVENTORIA AEROPUERTO</v>
      </c>
      <c r="D16" s="361">
        <v>4</v>
      </c>
      <c r="E16" s="210" t="str">
        <f>+'LISTA PROPONENTES'!C31</f>
        <v>INGENIERIA CONSULTORIA Y PLANEACION S.A. INCOPLAN S.A.</v>
      </c>
    </row>
    <row r="17" spans="2:5" ht="39.75" customHeight="1">
      <c r="B17" s="209">
        <v>6</v>
      </c>
      <c r="C17" s="389" t="str">
        <f>+'LISTA PROPONENTES'!C35</f>
        <v>CONSORCIO AEROPUERTO CARTAGENA</v>
      </c>
      <c r="D17" s="361">
        <v>3</v>
      </c>
      <c r="E17" s="210" t="str">
        <f>+'LISTA PROPONENTES'!C36</f>
        <v>TÉCNICA Y PROYECTOS S.A. - TYPSA</v>
      </c>
    </row>
    <row r="18" spans="2:5" ht="39.75" customHeight="1">
      <c r="B18" s="209">
        <v>7</v>
      </c>
      <c r="C18" s="389" t="str">
        <f>+'LISTA PROPONENTES'!C39</f>
        <v>UNIÓN TEMPORAL CONCESION AEROPUERTO CARTAGENA</v>
      </c>
      <c r="D18" s="361">
        <v>3</v>
      </c>
      <c r="E18" s="210" t="str">
        <f>+'LISTA PROPONENTES'!C40</f>
        <v>AFA CONSULTORES Y CONSTRUCTORES S.A.</v>
      </c>
    </row>
    <row r="19" spans="2:5" ht="39.75" customHeight="1">
      <c r="B19" s="126">
        <v>8</v>
      </c>
      <c r="C19" s="390" t="str">
        <f>+'LISTA PROPONENTES'!C43</f>
        <v>CONSORCIO EUROESTUDIOS - SMA</v>
      </c>
      <c r="D19" s="362">
        <v>2</v>
      </c>
      <c r="E19" s="97" t="str">
        <f>+'LISTA PROPONENTES'!C44</f>
        <v>SALGADO MELENDEZ Y ASOCIADOS INGENIEROS CONSULTORES S.A.</v>
      </c>
    </row>
    <row r="20" spans="2:5" s="21" customFormat="1" ht="3.75" customHeight="1" thickBot="1">
      <c r="B20" s="363"/>
      <c r="C20" s="364"/>
      <c r="D20" s="364"/>
      <c r="E20" s="365"/>
    </row>
    <row r="21" spans="2:5" s="21" customFormat="1" ht="13.5" thickTop="1">
      <c r="B21" s="35"/>
      <c r="C21" s="33"/>
      <c r="D21" s="33"/>
      <c r="E21" s="33"/>
    </row>
    <row r="22" spans="2:5" s="21" customFormat="1">
      <c r="B22" s="35"/>
      <c r="C22" s="33"/>
      <c r="D22" s="33"/>
      <c r="E22" s="33"/>
    </row>
    <row r="23" spans="2:5" s="21" customFormat="1">
      <c r="B23" s="35"/>
      <c r="C23" s="33"/>
      <c r="D23" s="33"/>
      <c r="E23" s="33"/>
    </row>
    <row r="24" spans="2:5" s="21" customFormat="1">
      <c r="B24" s="35"/>
      <c r="C24" s="33"/>
      <c r="D24" s="33"/>
      <c r="E24" s="33"/>
    </row>
    <row r="25" spans="2:5" s="21" customFormat="1">
      <c r="B25" s="35"/>
      <c r="C25" s="33"/>
      <c r="D25" s="33"/>
      <c r="E25" s="33"/>
    </row>
    <row r="26" spans="2:5" s="21" customFormat="1">
      <c r="B26" s="35"/>
      <c r="C26" s="33"/>
      <c r="D26" s="33"/>
      <c r="E26" s="33"/>
    </row>
    <row r="27" spans="2:5" s="21" customFormat="1">
      <c r="B27" s="35"/>
      <c r="C27" s="33"/>
      <c r="D27" s="33"/>
      <c r="E27" s="33"/>
    </row>
    <row r="28" spans="2:5" s="21" customFormat="1">
      <c r="B28" s="35"/>
      <c r="C28" s="33"/>
      <c r="D28" s="33"/>
      <c r="E28" s="33"/>
    </row>
    <row r="29" spans="2:5" s="21" customFormat="1">
      <c r="B29" s="35"/>
      <c r="C29" s="33"/>
      <c r="D29" s="33"/>
      <c r="E29" s="33"/>
    </row>
    <row r="30" spans="2:5" s="21" customFormat="1">
      <c r="B30" s="35"/>
      <c r="C30" s="33"/>
      <c r="D30" s="33"/>
      <c r="E30" s="33"/>
    </row>
    <row r="31" spans="2:5" s="21" customFormat="1">
      <c r="B31" s="35"/>
      <c r="C31" s="33"/>
      <c r="D31" s="33"/>
      <c r="E31" s="33"/>
    </row>
    <row r="32" spans="2:5" s="21" customFormat="1">
      <c r="B32" s="35"/>
      <c r="C32" s="33"/>
      <c r="D32" s="33"/>
      <c r="E32" s="33"/>
    </row>
    <row r="33" spans="2:5" s="21" customFormat="1">
      <c r="B33" s="35"/>
      <c r="C33" s="33"/>
      <c r="D33" s="33"/>
      <c r="E33" s="33"/>
    </row>
    <row r="34" spans="2:5" s="21" customFormat="1">
      <c r="B34" s="35"/>
      <c r="C34" s="33"/>
      <c r="D34" s="33"/>
      <c r="E34" s="33"/>
    </row>
    <row r="35" spans="2:5" s="21" customFormat="1">
      <c r="B35" s="35"/>
      <c r="C35" s="33"/>
      <c r="D35" s="33"/>
      <c r="E35" s="33"/>
    </row>
    <row r="36" spans="2:5" s="21" customFormat="1">
      <c r="B36" s="35"/>
      <c r="C36" s="33"/>
      <c r="D36" s="33"/>
      <c r="E36" s="33"/>
    </row>
    <row r="37" spans="2:5" s="21" customFormat="1">
      <c r="B37" s="35"/>
      <c r="C37" s="33"/>
      <c r="D37" s="33"/>
      <c r="E37" s="33"/>
    </row>
    <row r="38" spans="2:5" s="21" customFormat="1">
      <c r="B38" s="35"/>
      <c r="C38" s="33"/>
      <c r="D38" s="33"/>
      <c r="E38" s="33"/>
    </row>
    <row r="39" spans="2:5" s="21" customFormat="1">
      <c r="B39" s="35"/>
      <c r="C39" s="33"/>
      <c r="D39" s="33"/>
      <c r="E39" s="33"/>
    </row>
    <row r="40" spans="2:5" s="21" customFormat="1">
      <c r="B40" s="35"/>
      <c r="C40" s="33"/>
      <c r="D40" s="33"/>
      <c r="E40" s="33"/>
    </row>
    <row r="41" spans="2:5" s="21" customFormat="1">
      <c r="B41" s="35"/>
      <c r="C41" s="33"/>
      <c r="D41" s="33"/>
      <c r="E41" s="33"/>
    </row>
    <row r="42" spans="2:5" s="21" customFormat="1">
      <c r="B42" s="35"/>
      <c r="C42" s="33"/>
      <c r="D42" s="33"/>
      <c r="E42" s="33"/>
    </row>
    <row r="43" spans="2:5" s="21" customFormat="1">
      <c r="B43" s="35"/>
      <c r="C43" s="33"/>
      <c r="D43" s="33"/>
      <c r="E43" s="33"/>
    </row>
    <row r="44" spans="2:5" s="21" customFormat="1">
      <c r="B44" s="35"/>
      <c r="C44" s="33"/>
      <c r="D44" s="33"/>
      <c r="E44" s="33"/>
    </row>
    <row r="45" spans="2:5" s="21" customFormat="1">
      <c r="B45" s="35"/>
      <c r="C45" s="33"/>
      <c r="D45" s="33"/>
      <c r="E45" s="33"/>
    </row>
    <row r="46" spans="2:5" s="21" customFormat="1">
      <c r="B46" s="35"/>
      <c r="C46" s="33"/>
      <c r="D46" s="33"/>
      <c r="E46" s="33"/>
    </row>
    <row r="47" spans="2:5" s="21" customFormat="1">
      <c r="B47" s="35"/>
      <c r="C47" s="33"/>
      <c r="D47" s="33"/>
      <c r="E47" s="33"/>
    </row>
    <row r="48" spans="2:5" s="21" customFormat="1">
      <c r="B48" s="35"/>
      <c r="C48" s="33"/>
      <c r="D48" s="33"/>
      <c r="E48" s="33"/>
    </row>
    <row r="49" spans="2:5" s="21" customFormat="1">
      <c r="B49" s="35"/>
      <c r="C49" s="33"/>
      <c r="D49" s="33"/>
      <c r="E49" s="33"/>
    </row>
    <row r="50" spans="2:5" s="21" customFormat="1">
      <c r="B50" s="35"/>
      <c r="C50" s="33"/>
      <c r="D50" s="33"/>
      <c r="E50" s="33"/>
    </row>
    <row r="51" spans="2:5" s="21" customFormat="1">
      <c r="B51" s="35"/>
      <c r="C51" s="33"/>
      <c r="D51" s="33"/>
      <c r="E51" s="33"/>
    </row>
    <row r="52" spans="2:5" s="21" customFormat="1">
      <c r="B52" s="35"/>
      <c r="C52" s="33"/>
      <c r="D52" s="33"/>
      <c r="E52" s="33"/>
    </row>
    <row r="53" spans="2:5" s="21" customFormat="1">
      <c r="B53" s="35"/>
      <c r="C53" s="33"/>
      <c r="D53" s="33"/>
      <c r="E53" s="33"/>
    </row>
    <row r="54" spans="2:5" s="21" customFormat="1">
      <c r="B54" s="35"/>
      <c r="C54" s="33"/>
      <c r="D54" s="33"/>
      <c r="E54" s="33"/>
    </row>
    <row r="55" spans="2:5" s="21" customFormat="1">
      <c r="B55" s="35"/>
      <c r="C55" s="33"/>
      <c r="D55" s="33"/>
      <c r="E55" s="33"/>
    </row>
    <row r="56" spans="2:5" s="21" customFormat="1">
      <c r="B56" s="35"/>
      <c r="C56" s="33"/>
      <c r="D56" s="33"/>
      <c r="E56" s="33"/>
    </row>
    <row r="57" spans="2:5" s="21" customFormat="1">
      <c r="B57" s="35"/>
      <c r="C57" s="33"/>
      <c r="D57" s="33"/>
      <c r="E57" s="33"/>
    </row>
    <row r="58" spans="2:5" s="21" customFormat="1">
      <c r="B58" s="35"/>
      <c r="C58" s="33"/>
      <c r="D58" s="33"/>
      <c r="E58" s="33"/>
    </row>
    <row r="59" spans="2:5" s="21" customFormat="1">
      <c r="B59" s="35"/>
      <c r="C59" s="33"/>
      <c r="D59" s="33"/>
      <c r="E59" s="33"/>
    </row>
    <row r="60" spans="2:5" s="21" customFormat="1">
      <c r="B60" s="35"/>
      <c r="C60" s="33"/>
      <c r="D60" s="33"/>
      <c r="E60" s="33"/>
    </row>
    <row r="61" spans="2:5" s="21" customFormat="1">
      <c r="B61" s="35"/>
      <c r="C61" s="33"/>
      <c r="D61" s="33"/>
      <c r="E61" s="33"/>
    </row>
    <row r="62" spans="2:5" s="21" customFormat="1">
      <c r="B62" s="35"/>
      <c r="C62" s="33"/>
      <c r="D62" s="33"/>
      <c r="E62" s="33"/>
    </row>
    <row r="63" spans="2:5" s="21" customFormat="1">
      <c r="B63" s="35"/>
      <c r="C63" s="33"/>
      <c r="D63" s="33"/>
      <c r="E63" s="33"/>
    </row>
    <row r="64" spans="2:5" s="21" customFormat="1">
      <c r="B64" s="35"/>
      <c r="C64" s="33"/>
      <c r="D64" s="33"/>
      <c r="E64" s="33"/>
    </row>
    <row r="65" spans="2:5" s="21" customFormat="1">
      <c r="B65" s="35"/>
      <c r="C65" s="33"/>
      <c r="D65" s="33"/>
      <c r="E65" s="33"/>
    </row>
    <row r="66" spans="2:5" s="21" customFormat="1">
      <c r="B66" s="35"/>
      <c r="C66" s="33"/>
      <c r="D66" s="33"/>
      <c r="E66" s="33"/>
    </row>
    <row r="67" spans="2:5" s="21" customFormat="1">
      <c r="B67" s="35"/>
      <c r="C67" s="33"/>
      <c r="D67" s="33"/>
      <c r="E67" s="33"/>
    </row>
    <row r="68" spans="2:5" s="21" customFormat="1">
      <c r="B68" s="35"/>
      <c r="C68" s="33"/>
      <c r="D68" s="33"/>
      <c r="E68" s="33"/>
    </row>
    <row r="69" spans="2:5" s="21" customFormat="1">
      <c r="B69" s="35"/>
      <c r="C69" s="33"/>
      <c r="D69" s="33"/>
      <c r="E69" s="33"/>
    </row>
    <row r="70" spans="2:5" s="21" customFormat="1">
      <c r="B70" s="35"/>
      <c r="C70" s="33"/>
      <c r="D70" s="33"/>
      <c r="E70" s="33"/>
    </row>
    <row r="71" spans="2:5" s="21" customFormat="1">
      <c r="B71" s="35"/>
      <c r="C71" s="33"/>
      <c r="D71" s="33"/>
      <c r="E71" s="33"/>
    </row>
    <row r="72" spans="2:5" s="21" customFormat="1">
      <c r="B72" s="35"/>
      <c r="C72" s="33"/>
      <c r="D72" s="33"/>
      <c r="E72" s="33"/>
    </row>
    <row r="73" spans="2:5" s="21" customFormat="1">
      <c r="B73" s="35"/>
      <c r="C73" s="33"/>
      <c r="D73" s="33"/>
      <c r="E73" s="33"/>
    </row>
    <row r="74" spans="2:5" s="21" customFormat="1">
      <c r="B74" s="35"/>
      <c r="C74" s="33"/>
      <c r="D74" s="33"/>
      <c r="E74" s="33"/>
    </row>
    <row r="75" spans="2:5" s="21" customFormat="1">
      <c r="B75" s="35"/>
      <c r="C75" s="33"/>
      <c r="D75" s="33"/>
      <c r="E75" s="33"/>
    </row>
    <row r="76" spans="2:5" s="21" customFormat="1">
      <c r="B76" s="35"/>
      <c r="C76" s="33"/>
      <c r="D76" s="33"/>
      <c r="E76" s="33"/>
    </row>
    <row r="77" spans="2:5" s="21" customFormat="1">
      <c r="B77" s="35"/>
      <c r="C77" s="33"/>
      <c r="D77" s="33"/>
      <c r="E77" s="33"/>
    </row>
    <row r="78" spans="2:5" s="21" customFormat="1">
      <c r="B78" s="35"/>
      <c r="C78" s="33"/>
      <c r="D78" s="33"/>
      <c r="E78" s="33"/>
    </row>
    <row r="79" spans="2:5" s="21" customFormat="1">
      <c r="B79" s="35"/>
      <c r="C79" s="33"/>
      <c r="D79" s="33"/>
      <c r="E79" s="33"/>
    </row>
    <row r="80" spans="2:5" s="21" customFormat="1">
      <c r="B80" s="35"/>
      <c r="C80" s="33"/>
      <c r="D80" s="33"/>
      <c r="E80" s="33"/>
    </row>
    <row r="81" spans="2:5" s="21" customFormat="1">
      <c r="B81" s="35"/>
      <c r="C81" s="33"/>
      <c r="D81" s="33"/>
      <c r="E81" s="33"/>
    </row>
    <row r="82" spans="2:5" s="21" customFormat="1">
      <c r="B82" s="35"/>
      <c r="C82" s="33"/>
      <c r="D82" s="33"/>
      <c r="E82" s="33"/>
    </row>
    <row r="83" spans="2:5" s="21" customFormat="1">
      <c r="B83" s="35"/>
      <c r="C83" s="33"/>
      <c r="D83" s="33"/>
      <c r="E83" s="33"/>
    </row>
    <row r="84" spans="2:5" s="21" customFormat="1">
      <c r="B84" s="35"/>
      <c r="C84" s="33"/>
      <c r="D84" s="33"/>
      <c r="E84" s="33"/>
    </row>
    <row r="85" spans="2:5" s="21" customFormat="1">
      <c r="B85" s="35"/>
      <c r="C85" s="33"/>
      <c r="D85" s="33"/>
      <c r="E85" s="33"/>
    </row>
    <row r="86" spans="2:5" s="21" customFormat="1">
      <c r="B86" s="35"/>
      <c r="C86" s="33"/>
      <c r="D86" s="33"/>
      <c r="E86" s="33"/>
    </row>
    <row r="87" spans="2:5" s="21" customFormat="1">
      <c r="B87" s="35"/>
      <c r="C87" s="33"/>
      <c r="D87" s="33"/>
      <c r="E87" s="33"/>
    </row>
    <row r="88" spans="2:5" s="21" customFormat="1">
      <c r="B88" s="35"/>
      <c r="C88" s="33"/>
      <c r="D88" s="33"/>
      <c r="E88" s="33"/>
    </row>
    <row r="89" spans="2:5" s="21" customFormat="1">
      <c r="B89" s="35"/>
      <c r="C89" s="33"/>
      <c r="D89" s="33"/>
      <c r="E89" s="33"/>
    </row>
    <row r="90" spans="2:5" s="21" customFormat="1">
      <c r="B90" s="35"/>
      <c r="C90" s="33"/>
      <c r="D90" s="33"/>
      <c r="E90" s="33"/>
    </row>
    <row r="91" spans="2:5" s="21" customFormat="1">
      <c r="B91" s="35"/>
      <c r="C91" s="33"/>
      <c r="D91" s="33"/>
      <c r="E91" s="33"/>
    </row>
    <row r="92" spans="2:5" s="21" customFormat="1">
      <c r="B92" s="35"/>
      <c r="C92" s="33"/>
      <c r="D92" s="33"/>
      <c r="E92" s="33"/>
    </row>
    <row r="93" spans="2:5" s="21" customFormat="1">
      <c r="B93" s="35"/>
      <c r="C93" s="33"/>
      <c r="D93" s="33"/>
      <c r="E93" s="33"/>
    </row>
    <row r="94" spans="2:5" s="21" customFormat="1">
      <c r="B94" s="35"/>
      <c r="C94" s="33"/>
      <c r="D94" s="33"/>
      <c r="E94" s="33"/>
    </row>
    <row r="95" spans="2:5" s="21" customFormat="1">
      <c r="B95" s="35"/>
      <c r="C95" s="33"/>
      <c r="D95" s="33"/>
      <c r="E95" s="33"/>
    </row>
    <row r="96" spans="2:5" s="21" customFormat="1">
      <c r="B96" s="35"/>
      <c r="C96" s="33"/>
      <c r="D96" s="33"/>
      <c r="E96" s="33"/>
    </row>
    <row r="97" spans="2:5" s="21" customFormat="1">
      <c r="B97" s="35"/>
      <c r="C97" s="33"/>
      <c r="D97" s="33"/>
      <c r="E97" s="33"/>
    </row>
    <row r="98" spans="2:5" s="21" customFormat="1">
      <c r="B98" s="35"/>
      <c r="C98" s="33"/>
      <c r="D98" s="33"/>
      <c r="E98" s="33"/>
    </row>
    <row r="99" spans="2:5" s="21" customFormat="1">
      <c r="B99" s="35"/>
      <c r="C99" s="33"/>
      <c r="D99" s="33"/>
      <c r="E99" s="33"/>
    </row>
    <row r="100" spans="2:5" s="21" customFormat="1">
      <c r="B100" s="35"/>
      <c r="C100" s="33"/>
      <c r="D100" s="33"/>
      <c r="E100" s="33"/>
    </row>
    <row r="101" spans="2:5" s="21" customFormat="1">
      <c r="B101" s="35"/>
      <c r="C101" s="33"/>
      <c r="D101" s="33"/>
      <c r="E101" s="33"/>
    </row>
    <row r="102" spans="2:5" s="21" customFormat="1">
      <c r="B102" s="35"/>
      <c r="C102" s="33"/>
      <c r="D102" s="33"/>
      <c r="E102" s="33"/>
    </row>
    <row r="103" spans="2:5" s="21" customFormat="1">
      <c r="B103" s="35"/>
      <c r="C103" s="33"/>
      <c r="D103" s="33"/>
      <c r="E103" s="33"/>
    </row>
    <row r="104" spans="2:5" s="21" customFormat="1">
      <c r="B104" s="35"/>
      <c r="C104" s="33"/>
      <c r="D104" s="33"/>
      <c r="E104" s="33"/>
    </row>
    <row r="105" spans="2:5" s="21" customFormat="1">
      <c r="B105" s="35"/>
      <c r="C105" s="33"/>
      <c r="D105" s="33"/>
      <c r="E105" s="33"/>
    </row>
    <row r="106" spans="2:5" s="21" customFormat="1">
      <c r="B106" s="35"/>
      <c r="C106" s="33"/>
      <c r="D106" s="33"/>
      <c r="E106" s="33"/>
    </row>
    <row r="107" spans="2:5" s="21" customFormat="1">
      <c r="B107" s="35"/>
      <c r="C107" s="33"/>
      <c r="D107" s="33"/>
      <c r="E107" s="33"/>
    </row>
    <row r="108" spans="2:5" s="21" customFormat="1">
      <c r="B108" s="35"/>
      <c r="C108" s="33"/>
      <c r="D108" s="33"/>
      <c r="E108" s="33"/>
    </row>
    <row r="109" spans="2:5" s="21" customFormat="1">
      <c r="B109" s="35"/>
      <c r="C109" s="33"/>
      <c r="D109" s="33"/>
      <c r="E109" s="33"/>
    </row>
    <row r="110" spans="2:5" s="21" customFormat="1">
      <c r="B110" s="35"/>
      <c r="C110" s="33"/>
      <c r="D110" s="33"/>
      <c r="E110" s="33"/>
    </row>
    <row r="111" spans="2:5" s="21" customFormat="1">
      <c r="B111" s="35"/>
      <c r="C111" s="33"/>
      <c r="D111" s="33"/>
      <c r="E111" s="33"/>
    </row>
    <row r="112" spans="2:5" s="21" customFormat="1">
      <c r="B112" s="35"/>
      <c r="C112" s="33"/>
      <c r="D112" s="33"/>
      <c r="E112" s="33"/>
    </row>
    <row r="113" spans="2:5" s="21" customFormat="1">
      <c r="B113" s="35"/>
      <c r="C113" s="33"/>
      <c r="D113" s="33"/>
      <c r="E113" s="33"/>
    </row>
    <row r="114" spans="2:5" s="21" customFormat="1">
      <c r="B114" s="35"/>
      <c r="C114" s="33"/>
      <c r="D114" s="33"/>
      <c r="E114" s="33"/>
    </row>
    <row r="115" spans="2:5" s="21" customFormat="1">
      <c r="B115" s="35"/>
      <c r="C115" s="33"/>
      <c r="D115" s="33"/>
      <c r="E115" s="33"/>
    </row>
    <row r="116" spans="2:5" s="21" customFormat="1">
      <c r="B116" s="35"/>
      <c r="C116" s="33"/>
      <c r="D116" s="33"/>
      <c r="E116" s="33"/>
    </row>
    <row r="117" spans="2:5" s="21" customFormat="1">
      <c r="B117" s="35"/>
      <c r="C117" s="33"/>
      <c r="D117" s="33"/>
      <c r="E117" s="33"/>
    </row>
    <row r="118" spans="2:5" s="21" customFormat="1">
      <c r="B118" s="35"/>
      <c r="C118" s="33"/>
      <c r="D118" s="33"/>
      <c r="E118" s="33"/>
    </row>
    <row r="119" spans="2:5" s="21" customFormat="1">
      <c r="B119" s="35"/>
      <c r="C119" s="33"/>
      <c r="D119" s="33"/>
      <c r="E119" s="33"/>
    </row>
    <row r="120" spans="2:5" s="21" customFormat="1">
      <c r="B120" s="35"/>
      <c r="C120" s="33"/>
      <c r="D120" s="33"/>
      <c r="E120" s="33"/>
    </row>
    <row r="121" spans="2:5" s="21" customFormat="1">
      <c r="B121" s="35"/>
      <c r="C121" s="33"/>
      <c r="D121" s="33"/>
      <c r="E121" s="33"/>
    </row>
    <row r="122" spans="2:5" s="21" customFormat="1">
      <c r="B122" s="35"/>
      <c r="C122" s="33"/>
      <c r="D122" s="33"/>
      <c r="E122" s="33"/>
    </row>
    <row r="123" spans="2:5" s="21" customFormat="1">
      <c r="B123" s="35"/>
      <c r="C123" s="33"/>
      <c r="D123" s="33"/>
      <c r="E123" s="33"/>
    </row>
    <row r="124" spans="2:5" s="21" customFormat="1">
      <c r="B124" s="35"/>
      <c r="C124" s="33"/>
      <c r="D124" s="33"/>
      <c r="E124" s="33"/>
    </row>
    <row r="125" spans="2:5" s="21" customFormat="1">
      <c r="B125" s="35"/>
      <c r="C125" s="33"/>
      <c r="D125" s="33"/>
      <c r="E125" s="33"/>
    </row>
    <row r="126" spans="2:5" s="21" customFormat="1">
      <c r="B126" s="35"/>
      <c r="C126" s="33"/>
      <c r="D126" s="33"/>
      <c r="E126" s="33"/>
    </row>
    <row r="127" spans="2:5" s="21" customFormat="1">
      <c r="B127" s="35"/>
      <c r="C127" s="33"/>
      <c r="D127" s="33"/>
      <c r="E127" s="33"/>
    </row>
    <row r="128" spans="2:5" s="21" customFormat="1">
      <c r="B128" s="35"/>
      <c r="C128" s="33"/>
      <c r="D128" s="33"/>
      <c r="E128" s="33"/>
    </row>
    <row r="129" spans="2:5" s="21" customFormat="1">
      <c r="B129" s="35"/>
      <c r="C129" s="33"/>
      <c r="D129" s="33"/>
      <c r="E129" s="33"/>
    </row>
    <row r="130" spans="2:5" s="21" customFormat="1">
      <c r="B130" s="35"/>
      <c r="C130" s="33"/>
      <c r="D130" s="33"/>
      <c r="E130" s="33"/>
    </row>
    <row r="131" spans="2:5" s="21" customFormat="1">
      <c r="B131" s="35"/>
      <c r="C131" s="33"/>
      <c r="D131" s="33"/>
      <c r="E131" s="33"/>
    </row>
    <row r="132" spans="2:5" s="21" customFormat="1">
      <c r="B132" s="35"/>
      <c r="C132" s="33"/>
      <c r="D132" s="33"/>
      <c r="E132" s="33"/>
    </row>
    <row r="133" spans="2:5" s="21" customFormat="1">
      <c r="B133" s="35"/>
      <c r="C133" s="33"/>
      <c r="D133" s="33"/>
      <c r="E133" s="33"/>
    </row>
    <row r="134" spans="2:5" s="21" customFormat="1">
      <c r="B134" s="35"/>
      <c r="C134" s="33"/>
      <c r="D134" s="33"/>
      <c r="E134" s="33"/>
    </row>
    <row r="135" spans="2:5" s="21" customFormat="1">
      <c r="B135" s="35"/>
      <c r="C135" s="33"/>
      <c r="D135" s="33"/>
      <c r="E135" s="33"/>
    </row>
    <row r="136" spans="2:5" s="21" customFormat="1">
      <c r="B136" s="35"/>
      <c r="C136" s="33"/>
      <c r="D136" s="33"/>
      <c r="E136" s="33"/>
    </row>
    <row r="137" spans="2:5" s="21" customFormat="1">
      <c r="B137" s="35"/>
      <c r="C137" s="33"/>
      <c r="D137" s="33"/>
      <c r="E137" s="33"/>
    </row>
    <row r="138" spans="2:5" s="21" customFormat="1">
      <c r="B138" s="35"/>
      <c r="C138" s="33"/>
      <c r="D138" s="33"/>
      <c r="E138" s="33"/>
    </row>
    <row r="139" spans="2:5" s="21" customFormat="1">
      <c r="B139" s="35"/>
      <c r="C139" s="33"/>
      <c r="D139" s="33"/>
      <c r="E139" s="33"/>
    </row>
    <row r="140" spans="2:5" s="21" customFormat="1">
      <c r="B140" s="35"/>
      <c r="C140" s="33"/>
      <c r="D140" s="33"/>
      <c r="E140" s="33"/>
    </row>
    <row r="141" spans="2:5" s="21" customFormat="1">
      <c r="B141" s="35"/>
      <c r="C141" s="33"/>
      <c r="D141" s="33"/>
      <c r="E141" s="33"/>
    </row>
    <row r="142" spans="2:5" s="21" customFormat="1">
      <c r="B142" s="35"/>
      <c r="C142" s="33"/>
      <c r="D142" s="33"/>
      <c r="E142" s="33"/>
    </row>
    <row r="143" spans="2:5" s="21" customFormat="1">
      <c r="B143" s="35"/>
      <c r="C143" s="33"/>
      <c r="D143" s="33"/>
      <c r="E143" s="33"/>
    </row>
    <row r="144" spans="2:5" s="21" customFormat="1">
      <c r="B144" s="35"/>
      <c r="C144" s="33"/>
      <c r="D144" s="33"/>
      <c r="E144" s="33"/>
    </row>
    <row r="145" spans="2:5" s="21" customFormat="1">
      <c r="B145" s="35"/>
      <c r="C145" s="33"/>
      <c r="D145" s="33"/>
      <c r="E145" s="33"/>
    </row>
    <row r="146" spans="2:5" s="21" customFormat="1">
      <c r="B146" s="35"/>
      <c r="C146" s="33"/>
      <c r="D146" s="33"/>
      <c r="E146" s="33"/>
    </row>
    <row r="147" spans="2:5" s="21" customFormat="1">
      <c r="B147" s="35"/>
      <c r="C147" s="33"/>
      <c r="D147" s="33"/>
      <c r="E147" s="33"/>
    </row>
    <row r="148" spans="2:5" s="21" customFormat="1">
      <c r="B148" s="35"/>
      <c r="C148" s="33"/>
      <c r="D148" s="33"/>
      <c r="E148" s="33"/>
    </row>
    <row r="149" spans="2:5" s="21" customFormat="1">
      <c r="B149" s="35"/>
      <c r="C149" s="33"/>
      <c r="D149" s="33"/>
      <c r="E149" s="33"/>
    </row>
    <row r="150" spans="2:5" s="21" customFormat="1">
      <c r="B150" s="35"/>
      <c r="C150" s="33"/>
      <c r="D150" s="33"/>
      <c r="E150" s="33"/>
    </row>
    <row r="151" spans="2:5" s="21" customFormat="1">
      <c r="B151" s="35"/>
      <c r="C151" s="33"/>
      <c r="D151" s="33"/>
      <c r="E151" s="33"/>
    </row>
    <row r="152" spans="2:5" s="21" customFormat="1">
      <c r="B152" s="35"/>
      <c r="C152" s="33"/>
      <c r="D152" s="33"/>
      <c r="E152" s="33"/>
    </row>
    <row r="153" spans="2:5" s="21" customFormat="1">
      <c r="B153" s="35"/>
      <c r="C153" s="33"/>
      <c r="D153" s="33"/>
      <c r="E153" s="33"/>
    </row>
    <row r="154" spans="2:5" s="21" customFormat="1">
      <c r="B154" s="35"/>
      <c r="C154" s="33"/>
      <c r="D154" s="33"/>
      <c r="E154" s="33"/>
    </row>
    <row r="155" spans="2:5" s="21" customFormat="1">
      <c r="B155" s="35"/>
      <c r="C155" s="33"/>
      <c r="D155" s="33"/>
      <c r="E155" s="33"/>
    </row>
    <row r="156" spans="2:5" s="21" customFormat="1">
      <c r="B156" s="35"/>
      <c r="C156" s="33"/>
      <c r="D156" s="33"/>
      <c r="E156" s="33"/>
    </row>
    <row r="157" spans="2:5" s="21" customFormat="1">
      <c r="B157" s="35"/>
      <c r="C157" s="33"/>
      <c r="D157" s="33"/>
      <c r="E157" s="33"/>
    </row>
    <row r="158" spans="2:5" s="21" customFormat="1">
      <c r="B158" s="35"/>
      <c r="C158" s="33"/>
      <c r="D158" s="33"/>
      <c r="E158" s="33"/>
    </row>
    <row r="159" spans="2:5" s="21" customFormat="1">
      <c r="B159" s="35"/>
      <c r="C159" s="33"/>
      <c r="D159" s="33"/>
      <c r="E159" s="33"/>
    </row>
    <row r="160" spans="2:5" s="21" customFormat="1">
      <c r="B160" s="35"/>
      <c r="C160" s="33"/>
      <c r="D160" s="33"/>
      <c r="E160" s="33"/>
    </row>
    <row r="161" spans="2:5" s="21" customFormat="1">
      <c r="B161" s="35"/>
      <c r="C161" s="33"/>
      <c r="D161" s="33"/>
      <c r="E161" s="33"/>
    </row>
    <row r="162" spans="2:5" s="21" customFormat="1">
      <c r="B162" s="35"/>
      <c r="C162" s="33"/>
      <c r="D162" s="33"/>
      <c r="E162" s="33"/>
    </row>
    <row r="163" spans="2:5" s="21" customFormat="1">
      <c r="B163" s="35"/>
      <c r="C163" s="33"/>
      <c r="D163" s="33"/>
      <c r="E163" s="33"/>
    </row>
    <row r="164" spans="2:5" s="21" customFormat="1">
      <c r="B164" s="35"/>
      <c r="C164" s="33"/>
      <c r="D164" s="33"/>
      <c r="E164" s="33"/>
    </row>
    <row r="165" spans="2:5" s="21" customFormat="1">
      <c r="B165" s="35"/>
      <c r="C165" s="33"/>
      <c r="D165" s="33"/>
      <c r="E165" s="33"/>
    </row>
    <row r="166" spans="2:5" s="21" customFormat="1">
      <c r="B166" s="35"/>
      <c r="C166" s="33"/>
      <c r="D166" s="33"/>
      <c r="E166" s="33"/>
    </row>
    <row r="167" spans="2:5" s="21" customFormat="1">
      <c r="B167" s="35"/>
      <c r="C167" s="33"/>
      <c r="D167" s="33"/>
      <c r="E167" s="33"/>
    </row>
    <row r="168" spans="2:5" s="21" customFormat="1">
      <c r="B168" s="35"/>
      <c r="C168" s="33"/>
      <c r="D168" s="33"/>
      <c r="E168" s="33"/>
    </row>
    <row r="169" spans="2:5" s="21" customFormat="1">
      <c r="B169" s="35"/>
      <c r="C169" s="33"/>
      <c r="D169" s="33"/>
      <c r="E169" s="33"/>
    </row>
    <row r="170" spans="2:5" s="21" customFormat="1">
      <c r="B170" s="35"/>
      <c r="C170" s="33"/>
      <c r="D170" s="33"/>
      <c r="E170" s="33"/>
    </row>
    <row r="171" spans="2:5" s="21" customFormat="1">
      <c r="B171" s="35"/>
      <c r="C171" s="33"/>
      <c r="D171" s="33"/>
      <c r="E171" s="33"/>
    </row>
    <row r="172" spans="2:5" s="21" customFormat="1">
      <c r="B172" s="35"/>
      <c r="C172" s="33"/>
      <c r="D172" s="33"/>
      <c r="E172" s="33"/>
    </row>
    <row r="173" spans="2:5" s="21" customFormat="1">
      <c r="B173" s="35"/>
      <c r="C173" s="33"/>
      <c r="D173" s="33"/>
      <c r="E173" s="33"/>
    </row>
    <row r="174" spans="2:5" s="21" customFormat="1">
      <c r="B174" s="35"/>
      <c r="C174" s="33"/>
      <c r="D174" s="33"/>
      <c r="E174" s="33"/>
    </row>
    <row r="175" spans="2:5" s="21" customFormat="1">
      <c r="B175" s="35"/>
      <c r="C175" s="33"/>
      <c r="D175" s="33"/>
      <c r="E175" s="33"/>
    </row>
    <row r="176" spans="2:5" s="21" customFormat="1">
      <c r="B176" s="35"/>
      <c r="C176" s="33"/>
      <c r="D176" s="33"/>
      <c r="E176" s="33"/>
    </row>
    <row r="177" spans="2:5" s="21" customFormat="1">
      <c r="B177" s="35"/>
      <c r="C177" s="33"/>
      <c r="D177" s="33"/>
      <c r="E177" s="33"/>
    </row>
    <row r="178" spans="2:5" s="21" customFormat="1">
      <c r="B178" s="35"/>
      <c r="C178" s="33"/>
      <c r="D178" s="33"/>
      <c r="E178" s="33"/>
    </row>
    <row r="179" spans="2:5" s="21" customFormat="1">
      <c r="B179" s="35"/>
      <c r="C179" s="33"/>
      <c r="D179" s="33"/>
      <c r="E179" s="33"/>
    </row>
    <row r="180" spans="2:5" s="21" customFormat="1">
      <c r="B180" s="35"/>
      <c r="C180" s="33"/>
      <c r="D180" s="33"/>
      <c r="E180" s="33"/>
    </row>
    <row r="181" spans="2:5" s="21" customFormat="1">
      <c r="B181" s="35"/>
      <c r="C181" s="33"/>
      <c r="D181" s="33"/>
      <c r="E181" s="33"/>
    </row>
    <row r="182" spans="2:5" s="21" customFormat="1">
      <c r="B182" s="35"/>
      <c r="C182" s="33"/>
      <c r="D182" s="33"/>
      <c r="E182" s="33"/>
    </row>
    <row r="183" spans="2:5" s="21" customFormat="1">
      <c r="B183" s="35"/>
      <c r="C183" s="33"/>
      <c r="D183" s="33"/>
      <c r="E183" s="33"/>
    </row>
    <row r="184" spans="2:5" s="21" customFormat="1">
      <c r="B184" s="35"/>
      <c r="C184" s="33"/>
      <c r="D184" s="33"/>
      <c r="E184" s="33"/>
    </row>
    <row r="185" spans="2:5" s="21" customFormat="1">
      <c r="B185" s="35"/>
      <c r="C185" s="33"/>
      <c r="D185" s="33"/>
      <c r="E185" s="33"/>
    </row>
    <row r="186" spans="2:5" s="21" customFormat="1">
      <c r="B186" s="35"/>
      <c r="C186" s="33"/>
      <c r="D186" s="33"/>
      <c r="E186" s="33"/>
    </row>
    <row r="187" spans="2:5" s="21" customFormat="1">
      <c r="B187" s="35"/>
      <c r="C187" s="33"/>
      <c r="D187" s="33"/>
      <c r="E187" s="33"/>
    </row>
    <row r="188" spans="2:5" s="21" customFormat="1">
      <c r="B188" s="35"/>
      <c r="C188" s="33"/>
      <c r="D188" s="33"/>
      <c r="E188" s="33"/>
    </row>
    <row r="189" spans="2:5" s="21" customFormat="1">
      <c r="B189" s="35"/>
      <c r="C189" s="33"/>
      <c r="D189" s="33"/>
      <c r="E189" s="33"/>
    </row>
    <row r="190" spans="2:5" s="21" customFormat="1">
      <c r="B190" s="35"/>
      <c r="C190" s="33"/>
      <c r="D190" s="33"/>
      <c r="E190" s="33"/>
    </row>
    <row r="191" spans="2:5" s="21" customFormat="1">
      <c r="B191" s="35"/>
      <c r="C191" s="33"/>
      <c r="D191" s="33"/>
      <c r="E191" s="33"/>
    </row>
    <row r="192" spans="2:5" s="21" customFormat="1">
      <c r="B192" s="35"/>
      <c r="C192" s="33"/>
      <c r="D192" s="33"/>
      <c r="E192" s="33"/>
    </row>
    <row r="193" spans="2:5" s="21" customFormat="1">
      <c r="B193" s="35"/>
      <c r="C193" s="33"/>
      <c r="D193" s="33"/>
      <c r="E193" s="33"/>
    </row>
    <row r="194" spans="2:5" s="21" customFormat="1">
      <c r="B194" s="35"/>
      <c r="C194" s="33"/>
      <c r="D194" s="33"/>
      <c r="E194" s="33"/>
    </row>
    <row r="195" spans="2:5" s="21" customFormat="1">
      <c r="B195" s="35"/>
      <c r="C195" s="33"/>
      <c r="D195" s="33"/>
      <c r="E195" s="33"/>
    </row>
    <row r="196" spans="2:5" s="21" customFormat="1">
      <c r="B196" s="35"/>
      <c r="C196" s="33"/>
      <c r="D196" s="33"/>
      <c r="E196" s="33"/>
    </row>
    <row r="197" spans="2:5" s="21" customFormat="1">
      <c r="B197" s="35"/>
      <c r="C197" s="33"/>
      <c r="D197" s="33"/>
      <c r="E197" s="33"/>
    </row>
    <row r="198" spans="2:5" s="21" customFormat="1">
      <c r="B198" s="35"/>
      <c r="C198" s="33"/>
      <c r="D198" s="33"/>
      <c r="E198" s="33"/>
    </row>
    <row r="199" spans="2:5" s="21" customFormat="1">
      <c r="B199" s="35"/>
      <c r="C199" s="33"/>
      <c r="D199" s="33"/>
      <c r="E199" s="33"/>
    </row>
    <row r="200" spans="2:5" s="21" customFormat="1">
      <c r="B200" s="35"/>
      <c r="C200" s="33"/>
      <c r="D200" s="33"/>
      <c r="E200" s="33"/>
    </row>
    <row r="201" spans="2:5" s="21" customFormat="1">
      <c r="B201" s="35"/>
      <c r="C201" s="33"/>
      <c r="D201" s="33"/>
      <c r="E201" s="33"/>
    </row>
    <row r="202" spans="2:5" s="21" customFormat="1">
      <c r="B202" s="35"/>
      <c r="C202" s="33"/>
      <c r="D202" s="33"/>
      <c r="E202" s="33"/>
    </row>
    <row r="203" spans="2:5" s="21" customFormat="1">
      <c r="B203" s="35"/>
      <c r="C203" s="33"/>
      <c r="D203" s="33"/>
      <c r="E203" s="33"/>
    </row>
    <row r="204" spans="2:5" s="21" customFormat="1">
      <c r="B204" s="35"/>
      <c r="C204" s="33"/>
      <c r="D204" s="33"/>
      <c r="E204" s="33"/>
    </row>
    <row r="205" spans="2:5" s="21" customFormat="1">
      <c r="B205" s="35"/>
      <c r="C205" s="33"/>
      <c r="D205" s="33"/>
      <c r="E205" s="33"/>
    </row>
    <row r="206" spans="2:5" s="21" customFormat="1">
      <c r="B206" s="35"/>
      <c r="C206" s="33"/>
      <c r="D206" s="33"/>
      <c r="E206" s="33"/>
    </row>
    <row r="207" spans="2:5" s="21" customFormat="1">
      <c r="B207" s="35"/>
      <c r="C207" s="33"/>
      <c r="D207" s="33"/>
      <c r="E207" s="33"/>
    </row>
    <row r="208" spans="2:5" s="21" customFormat="1">
      <c r="B208" s="35"/>
      <c r="C208" s="33"/>
      <c r="D208" s="33"/>
      <c r="E208" s="33"/>
    </row>
    <row r="209" spans="2:5" s="21" customFormat="1">
      <c r="B209" s="35"/>
      <c r="C209" s="33"/>
      <c r="D209" s="33"/>
      <c r="E209" s="33"/>
    </row>
    <row r="210" spans="2:5" s="21" customFormat="1">
      <c r="B210" s="35"/>
      <c r="C210" s="33"/>
      <c r="D210" s="33"/>
      <c r="E210" s="33"/>
    </row>
    <row r="211" spans="2:5" s="21" customFormat="1">
      <c r="B211" s="35"/>
      <c r="C211" s="33"/>
      <c r="D211" s="33"/>
      <c r="E211" s="33"/>
    </row>
    <row r="212" spans="2:5" s="21" customFormat="1">
      <c r="B212" s="35"/>
      <c r="C212" s="33"/>
      <c r="D212" s="33"/>
      <c r="E212" s="33"/>
    </row>
    <row r="213" spans="2:5" s="21" customFormat="1">
      <c r="B213" s="35"/>
      <c r="C213" s="33"/>
      <c r="D213" s="33"/>
      <c r="E213" s="33"/>
    </row>
    <row r="214" spans="2:5" s="21" customFormat="1">
      <c r="B214" s="35"/>
      <c r="C214" s="33"/>
      <c r="D214" s="33"/>
      <c r="E214" s="33"/>
    </row>
    <row r="215" spans="2:5" s="21" customFormat="1">
      <c r="B215" s="35"/>
      <c r="C215" s="33"/>
      <c r="D215" s="33"/>
      <c r="E215" s="33"/>
    </row>
    <row r="216" spans="2:5" s="21" customFormat="1">
      <c r="B216" s="35"/>
      <c r="C216" s="33"/>
      <c r="D216" s="33"/>
      <c r="E216" s="33"/>
    </row>
    <row r="217" spans="2:5" s="21" customFormat="1">
      <c r="B217" s="35"/>
      <c r="C217" s="33"/>
      <c r="D217" s="33"/>
      <c r="E217" s="33"/>
    </row>
    <row r="218" spans="2:5" s="21" customFormat="1">
      <c r="B218" s="35"/>
      <c r="C218" s="33"/>
      <c r="D218" s="33"/>
      <c r="E218" s="33"/>
    </row>
    <row r="219" spans="2:5" s="21" customFormat="1">
      <c r="B219" s="35"/>
      <c r="C219" s="33"/>
      <c r="D219" s="33"/>
      <c r="E219" s="33"/>
    </row>
    <row r="220" spans="2:5" s="21" customFormat="1">
      <c r="B220" s="35"/>
      <c r="C220" s="33"/>
      <c r="D220" s="33"/>
      <c r="E220" s="33"/>
    </row>
    <row r="221" spans="2:5" s="21" customFormat="1">
      <c r="B221" s="35"/>
      <c r="C221" s="33"/>
      <c r="D221" s="33"/>
      <c r="E221" s="33"/>
    </row>
    <row r="222" spans="2:5" s="21" customFormat="1">
      <c r="B222" s="35"/>
      <c r="C222" s="33"/>
      <c r="D222" s="33"/>
      <c r="E222" s="33"/>
    </row>
    <row r="223" spans="2:5" s="21" customFormat="1">
      <c r="B223" s="35"/>
      <c r="C223" s="33"/>
      <c r="D223" s="33"/>
      <c r="E223" s="33"/>
    </row>
    <row r="224" spans="2:5" s="21" customFormat="1">
      <c r="B224" s="35"/>
      <c r="C224" s="33"/>
      <c r="D224" s="33"/>
      <c r="E224" s="33"/>
    </row>
    <row r="225" spans="2:5" s="21" customFormat="1">
      <c r="B225" s="35"/>
      <c r="C225" s="33"/>
      <c r="D225" s="33"/>
      <c r="E225" s="33"/>
    </row>
    <row r="226" spans="2:5" s="21" customFormat="1">
      <c r="B226" s="35"/>
      <c r="C226" s="33"/>
      <c r="D226" s="33"/>
      <c r="E226" s="33"/>
    </row>
    <row r="227" spans="2:5" s="21" customFormat="1">
      <c r="B227" s="35"/>
      <c r="C227" s="33"/>
      <c r="D227" s="33"/>
      <c r="E227" s="33"/>
    </row>
    <row r="228" spans="2:5" s="21" customFormat="1">
      <c r="B228" s="35"/>
      <c r="C228" s="33"/>
      <c r="D228" s="33"/>
      <c r="E228" s="33"/>
    </row>
    <row r="229" spans="2:5" s="21" customFormat="1">
      <c r="B229" s="35"/>
      <c r="C229" s="33"/>
      <c r="D229" s="33"/>
      <c r="E229" s="33"/>
    </row>
    <row r="230" spans="2:5" s="21" customFormat="1">
      <c r="B230" s="35"/>
      <c r="C230" s="33"/>
      <c r="D230" s="33"/>
      <c r="E230" s="33"/>
    </row>
    <row r="231" spans="2:5" s="21" customFormat="1">
      <c r="B231" s="35"/>
      <c r="C231" s="33"/>
      <c r="D231" s="33"/>
      <c r="E231" s="33"/>
    </row>
    <row r="232" spans="2:5" s="21" customFormat="1">
      <c r="B232" s="35"/>
      <c r="C232" s="33"/>
      <c r="D232" s="33"/>
      <c r="E232" s="33"/>
    </row>
    <row r="233" spans="2:5" s="21" customFormat="1">
      <c r="B233" s="35"/>
      <c r="C233" s="33"/>
      <c r="D233" s="33"/>
      <c r="E233" s="33"/>
    </row>
    <row r="234" spans="2:5" s="21" customFormat="1">
      <c r="B234" s="35"/>
      <c r="C234" s="33"/>
      <c r="D234" s="33"/>
      <c r="E234" s="33"/>
    </row>
    <row r="235" spans="2:5" s="21" customFormat="1">
      <c r="B235" s="35"/>
      <c r="C235" s="33"/>
      <c r="D235" s="33"/>
      <c r="E235" s="33"/>
    </row>
    <row r="236" spans="2:5" s="21" customFormat="1">
      <c r="B236" s="35"/>
      <c r="C236" s="33"/>
      <c r="D236" s="33"/>
      <c r="E236" s="33"/>
    </row>
    <row r="237" spans="2:5" s="21" customFormat="1">
      <c r="B237" s="35"/>
      <c r="C237" s="33"/>
      <c r="D237" s="33"/>
      <c r="E237" s="33"/>
    </row>
    <row r="238" spans="2:5" s="21" customFormat="1">
      <c r="B238" s="35"/>
      <c r="C238" s="33"/>
      <c r="D238" s="33"/>
      <c r="E238" s="33"/>
    </row>
    <row r="239" spans="2:5" s="21" customFormat="1">
      <c r="B239" s="35"/>
      <c r="C239" s="33"/>
      <c r="D239" s="33"/>
      <c r="E239" s="33"/>
    </row>
    <row r="240" spans="2:5" s="21" customFormat="1">
      <c r="B240" s="35"/>
      <c r="C240" s="33"/>
      <c r="D240" s="33"/>
      <c r="E240" s="33"/>
    </row>
    <row r="241" spans="2:5" s="21" customFormat="1">
      <c r="B241" s="35"/>
      <c r="C241" s="33"/>
      <c r="D241" s="33"/>
      <c r="E241" s="33"/>
    </row>
    <row r="242" spans="2:5" s="21" customFormat="1">
      <c r="B242" s="35"/>
      <c r="C242" s="33"/>
      <c r="D242" s="33"/>
      <c r="E242" s="33"/>
    </row>
    <row r="243" spans="2:5" s="21" customFormat="1">
      <c r="B243" s="35"/>
      <c r="C243" s="33"/>
      <c r="D243" s="33"/>
      <c r="E243" s="33"/>
    </row>
    <row r="244" spans="2:5" s="21" customFormat="1">
      <c r="B244" s="35"/>
      <c r="C244" s="33"/>
      <c r="D244" s="33"/>
      <c r="E244" s="33"/>
    </row>
    <row r="245" spans="2:5" s="21" customFormat="1">
      <c r="B245" s="35"/>
      <c r="C245" s="33"/>
      <c r="D245" s="33"/>
      <c r="E245" s="33"/>
    </row>
    <row r="246" spans="2:5" s="21" customFormat="1">
      <c r="B246" s="35"/>
      <c r="C246" s="33"/>
      <c r="D246" s="33"/>
      <c r="E246" s="33"/>
    </row>
    <row r="247" spans="2:5" s="21" customFormat="1">
      <c r="B247" s="35"/>
      <c r="C247" s="33"/>
      <c r="D247" s="33"/>
      <c r="E247" s="33"/>
    </row>
    <row r="248" spans="2:5" s="21" customFormat="1">
      <c r="B248" s="35"/>
      <c r="C248" s="33"/>
      <c r="D248" s="33"/>
      <c r="E248" s="33"/>
    </row>
    <row r="249" spans="2:5" s="21" customFormat="1">
      <c r="B249" s="35"/>
      <c r="C249" s="33"/>
      <c r="D249" s="33"/>
      <c r="E249" s="33"/>
    </row>
    <row r="250" spans="2:5" s="21" customFormat="1">
      <c r="B250" s="35"/>
      <c r="C250" s="33"/>
      <c r="D250" s="33"/>
      <c r="E250" s="33"/>
    </row>
    <row r="251" spans="2:5" s="21" customFormat="1">
      <c r="B251" s="35"/>
      <c r="C251" s="33"/>
      <c r="D251" s="33"/>
      <c r="E251" s="33"/>
    </row>
    <row r="252" spans="2:5" s="21" customFormat="1">
      <c r="B252" s="35"/>
      <c r="C252" s="33"/>
      <c r="D252" s="33"/>
      <c r="E252" s="33"/>
    </row>
    <row r="253" spans="2:5" s="21" customFormat="1">
      <c r="B253" s="35"/>
      <c r="C253" s="33"/>
      <c r="D253" s="33"/>
      <c r="E253" s="33"/>
    </row>
    <row r="254" spans="2:5" s="21" customFormat="1">
      <c r="B254" s="35"/>
      <c r="C254" s="33"/>
      <c r="D254" s="33"/>
      <c r="E254" s="33"/>
    </row>
    <row r="255" spans="2:5" s="21" customFormat="1">
      <c r="B255" s="35"/>
      <c r="C255" s="33"/>
      <c r="D255" s="33"/>
      <c r="E255" s="33"/>
    </row>
    <row r="256" spans="2:5" s="21" customFormat="1">
      <c r="B256" s="35"/>
      <c r="C256" s="33"/>
      <c r="D256" s="33"/>
      <c r="E256" s="33"/>
    </row>
    <row r="257" spans="2:5" s="21" customFormat="1">
      <c r="B257" s="35"/>
      <c r="C257" s="33"/>
      <c r="D257" s="33"/>
      <c r="E257" s="33"/>
    </row>
    <row r="258" spans="2:5" s="21" customFormat="1">
      <c r="B258" s="35"/>
      <c r="C258" s="33"/>
      <c r="D258" s="33"/>
      <c r="E258" s="33"/>
    </row>
    <row r="259" spans="2:5" s="21" customFormat="1">
      <c r="B259" s="35"/>
      <c r="C259" s="33"/>
      <c r="D259" s="33"/>
      <c r="E259" s="33"/>
    </row>
    <row r="260" spans="2:5" s="21" customFormat="1">
      <c r="B260" s="35"/>
      <c r="C260" s="33"/>
      <c r="D260" s="33"/>
      <c r="E260" s="33"/>
    </row>
    <row r="261" spans="2:5" s="21" customFormat="1">
      <c r="B261" s="35"/>
      <c r="C261" s="33"/>
      <c r="D261" s="33"/>
      <c r="E261" s="33"/>
    </row>
    <row r="262" spans="2:5" s="21" customFormat="1">
      <c r="B262" s="35"/>
      <c r="C262" s="33"/>
      <c r="D262" s="33"/>
      <c r="E262" s="33"/>
    </row>
    <row r="263" spans="2:5" s="21" customFormat="1">
      <c r="B263" s="35"/>
      <c r="C263" s="33"/>
      <c r="D263" s="33"/>
      <c r="E263" s="33"/>
    </row>
    <row r="264" spans="2:5" s="21" customFormat="1">
      <c r="B264" s="35"/>
      <c r="C264" s="33"/>
      <c r="D264" s="33"/>
      <c r="E264" s="33"/>
    </row>
    <row r="265" spans="2:5" s="21" customFormat="1">
      <c r="B265" s="35"/>
      <c r="C265" s="33"/>
      <c r="D265" s="33"/>
      <c r="E265" s="33"/>
    </row>
    <row r="266" spans="2:5" s="21" customFormat="1">
      <c r="B266" s="35"/>
      <c r="C266" s="33"/>
      <c r="D266" s="33"/>
      <c r="E266" s="33"/>
    </row>
    <row r="267" spans="2:5" s="21" customFormat="1">
      <c r="B267" s="35"/>
      <c r="C267" s="33"/>
      <c r="D267" s="33"/>
      <c r="E267" s="33"/>
    </row>
    <row r="268" spans="2:5" s="21" customFormat="1">
      <c r="B268" s="35"/>
      <c r="C268" s="33"/>
      <c r="D268" s="33"/>
      <c r="E268" s="33"/>
    </row>
    <row r="269" spans="2:5" s="21" customFormat="1">
      <c r="B269" s="35"/>
      <c r="C269" s="33"/>
      <c r="D269" s="33"/>
      <c r="E269" s="33"/>
    </row>
    <row r="270" spans="2:5" s="21" customFormat="1">
      <c r="B270" s="35"/>
      <c r="C270" s="33"/>
      <c r="D270" s="33"/>
      <c r="E270" s="33"/>
    </row>
    <row r="271" spans="2:5" s="21" customFormat="1">
      <c r="B271" s="35"/>
      <c r="C271" s="33"/>
      <c r="D271" s="33"/>
      <c r="E271" s="33"/>
    </row>
    <row r="272" spans="2:5" s="21" customFormat="1">
      <c r="B272" s="35"/>
      <c r="C272" s="33"/>
      <c r="D272" s="33"/>
      <c r="E272" s="33"/>
    </row>
    <row r="273" spans="2:5" s="21" customFormat="1">
      <c r="B273" s="35"/>
      <c r="C273" s="33"/>
      <c r="D273" s="33"/>
      <c r="E273" s="33"/>
    </row>
    <row r="274" spans="2:5" s="21" customFormat="1">
      <c r="B274" s="35"/>
      <c r="C274" s="33"/>
      <c r="D274" s="33"/>
      <c r="E274" s="33"/>
    </row>
    <row r="275" spans="2:5" s="21" customFormat="1">
      <c r="B275" s="35"/>
      <c r="C275" s="33"/>
      <c r="D275" s="33"/>
      <c r="E275" s="33"/>
    </row>
    <row r="276" spans="2:5" s="21" customFormat="1">
      <c r="B276" s="35"/>
      <c r="C276" s="33"/>
      <c r="D276" s="33"/>
      <c r="E276" s="33"/>
    </row>
    <row r="277" spans="2:5" s="21" customFormat="1">
      <c r="B277" s="35"/>
      <c r="C277" s="33"/>
      <c r="D277" s="33"/>
      <c r="E277" s="33"/>
    </row>
    <row r="278" spans="2:5" s="21" customFormat="1">
      <c r="B278" s="35"/>
      <c r="C278" s="33"/>
      <c r="D278" s="33"/>
      <c r="E278" s="33"/>
    </row>
    <row r="279" spans="2:5" s="21" customFormat="1">
      <c r="B279" s="35"/>
      <c r="C279" s="33"/>
      <c r="D279" s="33"/>
      <c r="E279" s="33"/>
    </row>
    <row r="280" spans="2:5" s="21" customFormat="1">
      <c r="B280" s="35"/>
      <c r="C280" s="33"/>
      <c r="D280" s="33"/>
      <c r="E280" s="33"/>
    </row>
    <row r="281" spans="2:5" s="21" customFormat="1">
      <c r="B281" s="35"/>
      <c r="C281" s="33"/>
      <c r="D281" s="33"/>
      <c r="E281" s="33"/>
    </row>
    <row r="282" spans="2:5" s="21" customFormat="1">
      <c r="B282" s="35"/>
      <c r="C282" s="33"/>
      <c r="D282" s="33"/>
      <c r="E282" s="33"/>
    </row>
    <row r="283" spans="2:5" s="21" customFormat="1">
      <c r="B283" s="35"/>
      <c r="C283" s="33"/>
      <c r="D283" s="33"/>
      <c r="E283" s="33"/>
    </row>
    <row r="284" spans="2:5" s="21" customFormat="1">
      <c r="B284" s="35"/>
      <c r="C284" s="33"/>
      <c r="D284" s="33"/>
      <c r="E284" s="33"/>
    </row>
    <row r="285" spans="2:5" s="21" customFormat="1">
      <c r="B285" s="35"/>
      <c r="C285" s="33"/>
      <c r="D285" s="33"/>
      <c r="E285" s="33"/>
    </row>
    <row r="286" spans="2:5" s="21" customFormat="1">
      <c r="B286" s="35"/>
      <c r="C286" s="33"/>
      <c r="D286" s="33"/>
      <c r="E286" s="33"/>
    </row>
    <row r="287" spans="2:5" s="21" customFormat="1">
      <c r="B287" s="35"/>
      <c r="C287" s="33"/>
      <c r="D287" s="33"/>
      <c r="E287" s="33"/>
    </row>
    <row r="288" spans="2:5" s="21" customFormat="1">
      <c r="B288" s="35"/>
      <c r="C288" s="33"/>
      <c r="D288" s="33"/>
      <c r="E288" s="33"/>
    </row>
    <row r="289" spans="2:5" s="21" customFormat="1">
      <c r="B289" s="35"/>
      <c r="C289" s="33"/>
      <c r="D289" s="33"/>
      <c r="E289" s="33"/>
    </row>
    <row r="290" spans="2:5" s="21" customFormat="1">
      <c r="B290" s="35"/>
      <c r="C290" s="33"/>
      <c r="D290" s="33"/>
      <c r="E290" s="33"/>
    </row>
    <row r="291" spans="2:5" s="21" customFormat="1">
      <c r="B291" s="35"/>
      <c r="C291" s="33"/>
      <c r="D291" s="33"/>
      <c r="E291" s="33"/>
    </row>
    <row r="292" spans="2:5" s="21" customFormat="1">
      <c r="B292" s="35"/>
      <c r="C292" s="33"/>
      <c r="D292" s="33"/>
      <c r="E292" s="33"/>
    </row>
    <row r="293" spans="2:5" s="21" customFormat="1">
      <c r="B293" s="35"/>
      <c r="C293" s="33"/>
      <c r="D293" s="33"/>
      <c r="E293" s="33"/>
    </row>
    <row r="294" spans="2:5" s="21" customFormat="1">
      <c r="B294" s="35"/>
      <c r="C294" s="33"/>
      <c r="D294" s="33"/>
      <c r="E294" s="33"/>
    </row>
    <row r="295" spans="2:5" s="21" customFormat="1">
      <c r="B295" s="35"/>
      <c r="C295" s="33"/>
      <c r="D295" s="33"/>
      <c r="E295" s="33"/>
    </row>
    <row r="296" spans="2:5" s="21" customFormat="1">
      <c r="B296" s="35"/>
      <c r="C296" s="33"/>
      <c r="D296" s="33"/>
      <c r="E296" s="33"/>
    </row>
    <row r="297" spans="2:5" s="21" customFormat="1">
      <c r="B297" s="35"/>
      <c r="C297" s="33"/>
      <c r="D297" s="33"/>
      <c r="E297" s="33"/>
    </row>
    <row r="298" spans="2:5" s="21" customFormat="1">
      <c r="B298" s="35"/>
      <c r="C298" s="33"/>
      <c r="D298" s="33"/>
      <c r="E298" s="33"/>
    </row>
    <row r="299" spans="2:5" s="21" customFormat="1">
      <c r="B299" s="35"/>
      <c r="C299" s="33"/>
      <c r="D299" s="33"/>
      <c r="E299" s="33"/>
    </row>
    <row r="300" spans="2:5" s="21" customFormat="1">
      <c r="B300" s="35"/>
      <c r="C300" s="33"/>
      <c r="D300" s="33"/>
      <c r="E300" s="33"/>
    </row>
    <row r="301" spans="2:5" s="21" customFormat="1">
      <c r="B301" s="35"/>
      <c r="C301" s="33"/>
      <c r="D301" s="33"/>
      <c r="E301" s="33"/>
    </row>
    <row r="302" spans="2:5" s="21" customFormat="1">
      <c r="B302" s="35"/>
      <c r="C302" s="33"/>
      <c r="D302" s="33"/>
      <c r="E302" s="33"/>
    </row>
    <row r="303" spans="2:5" s="21" customFormat="1">
      <c r="B303" s="35"/>
      <c r="C303" s="33"/>
      <c r="D303" s="33"/>
      <c r="E303" s="33"/>
    </row>
    <row r="304" spans="2:5" s="21" customFormat="1">
      <c r="B304" s="35"/>
      <c r="C304" s="33"/>
      <c r="D304" s="33"/>
      <c r="E304" s="33"/>
    </row>
    <row r="305" spans="2:5" s="21" customFormat="1">
      <c r="B305" s="35"/>
      <c r="C305" s="33"/>
      <c r="D305" s="33"/>
      <c r="E305" s="33"/>
    </row>
    <row r="306" spans="2:5" s="21" customFormat="1">
      <c r="B306" s="35"/>
      <c r="C306" s="33"/>
      <c r="D306" s="33"/>
      <c r="E306" s="33"/>
    </row>
    <row r="307" spans="2:5" s="21" customFormat="1">
      <c r="B307" s="35"/>
      <c r="C307" s="33"/>
      <c r="D307" s="33"/>
      <c r="E307" s="33"/>
    </row>
    <row r="308" spans="2:5" s="21" customFormat="1">
      <c r="B308" s="35"/>
      <c r="C308" s="33"/>
      <c r="D308" s="33"/>
      <c r="E308" s="33"/>
    </row>
    <row r="309" spans="2:5" s="21" customFormat="1">
      <c r="B309" s="35"/>
      <c r="C309" s="33"/>
      <c r="D309" s="33"/>
      <c r="E309" s="33"/>
    </row>
    <row r="310" spans="2:5" s="21" customFormat="1">
      <c r="B310" s="35"/>
      <c r="C310" s="33"/>
      <c r="D310" s="33"/>
      <c r="E310" s="33"/>
    </row>
    <row r="311" spans="2:5" s="21" customFormat="1">
      <c r="B311" s="35"/>
      <c r="C311" s="33"/>
      <c r="D311" s="33"/>
      <c r="E311" s="33"/>
    </row>
    <row r="312" spans="2:5" s="21" customFormat="1">
      <c r="B312" s="35"/>
      <c r="C312" s="33"/>
      <c r="D312" s="33"/>
      <c r="E312" s="33"/>
    </row>
    <row r="313" spans="2:5" s="21" customFormat="1">
      <c r="B313" s="35"/>
      <c r="C313" s="33"/>
      <c r="D313" s="33"/>
      <c r="E313" s="33"/>
    </row>
    <row r="314" spans="2:5" s="21" customFormat="1">
      <c r="B314" s="35"/>
      <c r="C314" s="33"/>
      <c r="D314" s="33"/>
      <c r="E314" s="33"/>
    </row>
    <row r="315" spans="2:5" s="21" customFormat="1">
      <c r="B315" s="35"/>
      <c r="C315" s="33"/>
      <c r="D315" s="33"/>
      <c r="E315" s="33"/>
    </row>
    <row r="316" spans="2:5" s="21" customFormat="1">
      <c r="B316" s="35"/>
      <c r="C316" s="33"/>
      <c r="D316" s="33"/>
      <c r="E316" s="33"/>
    </row>
    <row r="317" spans="2:5" s="21" customFormat="1">
      <c r="B317" s="35"/>
      <c r="C317" s="33"/>
      <c r="D317" s="33"/>
      <c r="E317" s="33"/>
    </row>
    <row r="318" spans="2:5" s="21" customFormat="1">
      <c r="B318" s="35"/>
      <c r="C318" s="33"/>
      <c r="D318" s="33"/>
      <c r="E318" s="33"/>
    </row>
    <row r="319" spans="2:5" s="21" customFormat="1">
      <c r="B319" s="35"/>
      <c r="C319" s="33"/>
      <c r="D319" s="33"/>
      <c r="E319" s="33"/>
    </row>
    <row r="320" spans="2:5" s="21" customFormat="1">
      <c r="B320" s="35"/>
      <c r="C320" s="33"/>
      <c r="D320" s="33"/>
      <c r="E320" s="33"/>
    </row>
    <row r="321" spans="2:5" s="21" customFormat="1">
      <c r="B321" s="35"/>
      <c r="C321" s="33"/>
      <c r="D321" s="33"/>
      <c r="E321" s="33"/>
    </row>
    <row r="322" spans="2:5" s="21" customFormat="1">
      <c r="B322" s="35"/>
      <c r="C322" s="33"/>
      <c r="D322" s="33"/>
      <c r="E322" s="33"/>
    </row>
    <row r="323" spans="2:5" s="21" customFormat="1">
      <c r="B323" s="35"/>
      <c r="C323" s="33"/>
      <c r="D323" s="33"/>
      <c r="E323" s="33"/>
    </row>
    <row r="324" spans="2:5" s="21" customFormat="1">
      <c r="B324" s="35"/>
      <c r="C324" s="33"/>
      <c r="D324" s="33"/>
      <c r="E324" s="33"/>
    </row>
    <row r="325" spans="2:5" s="21" customFormat="1">
      <c r="B325" s="35"/>
      <c r="C325" s="33"/>
      <c r="D325" s="33"/>
      <c r="E325" s="33"/>
    </row>
    <row r="326" spans="2:5" s="21" customFormat="1">
      <c r="B326" s="35"/>
      <c r="C326" s="33"/>
      <c r="D326" s="33"/>
      <c r="E326" s="33"/>
    </row>
    <row r="327" spans="2:5" s="21" customFormat="1">
      <c r="B327" s="35"/>
      <c r="C327" s="33"/>
      <c r="D327" s="33"/>
      <c r="E327" s="33"/>
    </row>
    <row r="328" spans="2:5" s="21" customFormat="1">
      <c r="B328" s="35"/>
      <c r="C328" s="33"/>
      <c r="D328" s="33"/>
      <c r="E328" s="33"/>
    </row>
    <row r="329" spans="2:5" s="21" customFormat="1">
      <c r="B329" s="35"/>
      <c r="C329" s="33"/>
      <c r="D329" s="33"/>
      <c r="E329" s="33"/>
    </row>
    <row r="330" spans="2:5" s="21" customFormat="1">
      <c r="B330" s="35"/>
      <c r="C330" s="33"/>
      <c r="D330" s="33"/>
      <c r="E330" s="33"/>
    </row>
    <row r="331" spans="2:5" s="21" customFormat="1">
      <c r="B331" s="35"/>
      <c r="C331" s="33"/>
      <c r="D331" s="33"/>
      <c r="E331" s="33"/>
    </row>
    <row r="332" spans="2:5" s="21" customFormat="1">
      <c r="B332" s="35"/>
      <c r="C332" s="33"/>
      <c r="D332" s="33"/>
      <c r="E332" s="33"/>
    </row>
    <row r="333" spans="2:5" s="21" customFormat="1">
      <c r="B333" s="35"/>
      <c r="C333" s="33"/>
      <c r="D333" s="33"/>
      <c r="E333" s="33"/>
    </row>
    <row r="334" spans="2:5" s="21" customFormat="1">
      <c r="B334" s="35"/>
      <c r="C334" s="33"/>
      <c r="D334" s="33"/>
      <c r="E334" s="33"/>
    </row>
    <row r="335" spans="2:5" s="21" customFormat="1">
      <c r="B335" s="35"/>
      <c r="C335" s="33"/>
      <c r="D335" s="33"/>
      <c r="E335" s="33"/>
    </row>
    <row r="336" spans="2:5" s="21" customFormat="1">
      <c r="B336" s="35"/>
      <c r="C336" s="33"/>
      <c r="D336" s="33"/>
      <c r="E336" s="33"/>
    </row>
    <row r="337" spans="2:5" s="21" customFormat="1">
      <c r="B337" s="35"/>
      <c r="C337" s="33"/>
      <c r="D337" s="33"/>
      <c r="E337" s="33"/>
    </row>
    <row r="338" spans="2:5" s="21" customFormat="1">
      <c r="B338" s="35"/>
      <c r="C338" s="33"/>
      <c r="D338" s="33"/>
      <c r="E338" s="33"/>
    </row>
    <row r="339" spans="2:5" s="21" customFormat="1">
      <c r="B339" s="35"/>
      <c r="C339" s="33"/>
      <c r="D339" s="33"/>
      <c r="E339" s="33"/>
    </row>
    <row r="340" spans="2:5" s="21" customFormat="1">
      <c r="B340" s="35"/>
      <c r="C340" s="33"/>
      <c r="D340" s="33"/>
      <c r="E340" s="33"/>
    </row>
    <row r="341" spans="2:5" s="21" customFormat="1">
      <c r="B341" s="35"/>
      <c r="C341" s="33"/>
      <c r="D341" s="33"/>
      <c r="E341" s="33"/>
    </row>
    <row r="342" spans="2:5" s="21" customFormat="1">
      <c r="B342" s="35"/>
      <c r="C342" s="33"/>
      <c r="D342" s="33"/>
      <c r="E342" s="33"/>
    </row>
    <row r="343" spans="2:5" s="21" customFormat="1">
      <c r="B343" s="35"/>
      <c r="C343" s="33"/>
      <c r="D343" s="33"/>
      <c r="E343" s="33"/>
    </row>
    <row r="344" spans="2:5" s="21" customFormat="1">
      <c r="B344" s="35"/>
      <c r="C344" s="33"/>
      <c r="D344" s="33"/>
      <c r="E344" s="33"/>
    </row>
    <row r="345" spans="2:5" s="21" customFormat="1">
      <c r="B345" s="35"/>
      <c r="C345" s="33"/>
      <c r="D345" s="33"/>
      <c r="E345" s="33"/>
    </row>
    <row r="346" spans="2:5" s="21" customFormat="1">
      <c r="B346" s="35"/>
      <c r="C346" s="33"/>
      <c r="D346" s="33"/>
      <c r="E346" s="33"/>
    </row>
    <row r="347" spans="2:5" s="21" customFormat="1">
      <c r="B347" s="35"/>
      <c r="C347" s="33"/>
      <c r="D347" s="33"/>
      <c r="E347" s="33"/>
    </row>
    <row r="348" spans="2:5" s="21" customFormat="1">
      <c r="B348" s="35"/>
      <c r="C348" s="33"/>
      <c r="D348" s="33"/>
      <c r="E348" s="33"/>
    </row>
    <row r="349" spans="2:5" s="21" customFormat="1">
      <c r="B349" s="35"/>
      <c r="C349" s="33"/>
      <c r="D349" s="33"/>
      <c r="E349" s="33"/>
    </row>
    <row r="350" spans="2:5" s="21" customFormat="1">
      <c r="B350" s="35"/>
      <c r="C350" s="33"/>
      <c r="D350" s="33"/>
      <c r="E350" s="33"/>
    </row>
    <row r="351" spans="2:5" s="21" customFormat="1">
      <c r="B351" s="35"/>
      <c r="C351" s="33"/>
      <c r="D351" s="33"/>
      <c r="E351" s="33"/>
    </row>
    <row r="352" spans="2:5" s="21" customFormat="1">
      <c r="B352" s="35"/>
      <c r="C352" s="33"/>
      <c r="D352" s="33"/>
      <c r="E352" s="33"/>
    </row>
    <row r="353" spans="2:5" s="21" customFormat="1">
      <c r="B353" s="35"/>
      <c r="C353" s="33"/>
      <c r="D353" s="33"/>
      <c r="E353" s="33"/>
    </row>
    <row r="354" spans="2:5" s="21" customFormat="1">
      <c r="B354" s="35"/>
      <c r="C354" s="33"/>
      <c r="D354" s="33"/>
      <c r="E354" s="33"/>
    </row>
    <row r="355" spans="2:5" s="21" customFormat="1">
      <c r="B355" s="35"/>
      <c r="C355" s="33"/>
      <c r="D355" s="33"/>
      <c r="E355" s="33"/>
    </row>
    <row r="356" spans="2:5" s="21" customFormat="1">
      <c r="B356" s="35"/>
      <c r="C356" s="33"/>
      <c r="D356" s="33"/>
      <c r="E356" s="33"/>
    </row>
    <row r="357" spans="2:5" s="21" customFormat="1">
      <c r="B357" s="35"/>
      <c r="C357" s="33"/>
      <c r="D357" s="33"/>
      <c r="E357" s="33"/>
    </row>
    <row r="358" spans="2:5" s="21" customFormat="1">
      <c r="B358" s="35"/>
      <c r="C358" s="33"/>
      <c r="D358" s="33"/>
      <c r="E358" s="33"/>
    </row>
    <row r="359" spans="2:5" s="21" customFormat="1">
      <c r="B359" s="35"/>
      <c r="C359" s="33"/>
      <c r="D359" s="33"/>
      <c r="E359" s="33"/>
    </row>
    <row r="360" spans="2:5" s="21" customFormat="1">
      <c r="B360" s="35"/>
      <c r="C360" s="33"/>
      <c r="D360" s="33"/>
      <c r="E360" s="33"/>
    </row>
    <row r="361" spans="2:5" s="21" customFormat="1">
      <c r="B361" s="35"/>
      <c r="C361" s="33"/>
      <c r="D361" s="33"/>
      <c r="E361" s="33"/>
    </row>
    <row r="362" spans="2:5" s="21" customFormat="1">
      <c r="B362" s="35"/>
      <c r="C362" s="33"/>
      <c r="D362" s="33"/>
      <c r="E362" s="33"/>
    </row>
    <row r="363" spans="2:5" s="21" customFormat="1">
      <c r="B363" s="35"/>
      <c r="C363" s="33"/>
      <c r="D363" s="33"/>
      <c r="E363" s="33"/>
    </row>
    <row r="364" spans="2:5" s="21" customFormat="1">
      <c r="B364" s="35"/>
      <c r="C364" s="33"/>
      <c r="D364" s="33"/>
      <c r="E364" s="33"/>
    </row>
    <row r="365" spans="2:5" s="21" customFormat="1">
      <c r="B365" s="35"/>
      <c r="C365" s="33"/>
      <c r="D365" s="33"/>
      <c r="E365" s="33"/>
    </row>
    <row r="366" spans="2:5" s="21" customFormat="1">
      <c r="B366" s="35"/>
      <c r="C366" s="33"/>
      <c r="D366" s="33"/>
      <c r="E366" s="33"/>
    </row>
    <row r="367" spans="2:5" s="21" customFormat="1">
      <c r="B367" s="35"/>
      <c r="C367" s="33"/>
      <c r="D367" s="33"/>
      <c r="E367" s="33"/>
    </row>
    <row r="368" spans="2:5" s="21" customFormat="1">
      <c r="B368" s="35"/>
      <c r="C368" s="33"/>
      <c r="D368" s="33"/>
      <c r="E368" s="33"/>
    </row>
    <row r="369" spans="2:5" s="21" customFormat="1">
      <c r="B369" s="35"/>
      <c r="C369" s="33"/>
      <c r="D369" s="33"/>
      <c r="E369" s="33"/>
    </row>
    <row r="370" spans="2:5" s="21" customFormat="1">
      <c r="B370" s="35"/>
      <c r="C370" s="33"/>
      <c r="D370" s="33"/>
      <c r="E370" s="33"/>
    </row>
    <row r="371" spans="2:5" s="21" customFormat="1">
      <c r="B371" s="35"/>
      <c r="C371" s="33"/>
      <c r="D371" s="33"/>
      <c r="E371" s="33"/>
    </row>
    <row r="372" spans="2:5" s="21" customFormat="1">
      <c r="B372" s="35"/>
      <c r="C372" s="33"/>
      <c r="D372" s="33"/>
      <c r="E372" s="33"/>
    </row>
    <row r="373" spans="2:5" s="21" customFormat="1">
      <c r="B373" s="35"/>
      <c r="C373" s="33"/>
      <c r="D373" s="33"/>
      <c r="E373" s="33"/>
    </row>
    <row r="374" spans="2:5" s="21" customFormat="1">
      <c r="B374" s="35"/>
      <c r="C374" s="33"/>
      <c r="D374" s="33"/>
      <c r="E374" s="33"/>
    </row>
    <row r="375" spans="2:5" s="21" customFormat="1">
      <c r="B375" s="35"/>
      <c r="C375" s="33"/>
      <c r="D375" s="33"/>
      <c r="E375" s="33"/>
    </row>
    <row r="376" spans="2:5" s="21" customFormat="1">
      <c r="B376" s="35"/>
      <c r="C376" s="33"/>
      <c r="D376" s="33"/>
      <c r="E376" s="33"/>
    </row>
    <row r="377" spans="2:5" s="21" customFormat="1">
      <c r="B377" s="35"/>
      <c r="C377" s="33"/>
      <c r="D377" s="33"/>
      <c r="E377" s="33"/>
    </row>
    <row r="378" spans="2:5" s="21" customFormat="1">
      <c r="B378" s="35"/>
      <c r="C378" s="33"/>
      <c r="D378" s="33"/>
      <c r="E378" s="33"/>
    </row>
    <row r="379" spans="2:5" s="21" customFormat="1">
      <c r="B379" s="35"/>
      <c r="C379" s="33"/>
      <c r="D379" s="33"/>
      <c r="E379" s="33"/>
    </row>
    <row r="380" spans="2:5" s="21" customFormat="1">
      <c r="B380" s="35"/>
      <c r="C380" s="33"/>
      <c r="D380" s="33"/>
      <c r="E380" s="33"/>
    </row>
    <row r="381" spans="2:5" s="21" customFormat="1">
      <c r="B381" s="35"/>
      <c r="C381" s="33"/>
      <c r="D381" s="33"/>
      <c r="E381" s="33"/>
    </row>
    <row r="382" spans="2:5" s="21" customFormat="1">
      <c r="B382" s="35"/>
      <c r="C382" s="33"/>
      <c r="D382" s="33"/>
      <c r="E382" s="33"/>
    </row>
    <row r="383" spans="2:5" s="21" customFormat="1">
      <c r="B383" s="35"/>
      <c r="C383" s="33"/>
      <c r="D383" s="33"/>
      <c r="E383" s="33"/>
    </row>
    <row r="384" spans="2:5" s="21" customFormat="1">
      <c r="B384" s="35"/>
      <c r="C384" s="33"/>
      <c r="D384" s="33"/>
      <c r="E384" s="33"/>
    </row>
    <row r="385" spans="2:5" s="21" customFormat="1">
      <c r="B385" s="35"/>
      <c r="C385" s="33"/>
      <c r="D385" s="33"/>
      <c r="E385" s="33"/>
    </row>
    <row r="386" spans="2:5" s="21" customFormat="1">
      <c r="B386" s="35"/>
      <c r="C386" s="33"/>
      <c r="D386" s="33"/>
      <c r="E386" s="33"/>
    </row>
    <row r="387" spans="2:5" s="21" customFormat="1">
      <c r="B387" s="35"/>
      <c r="C387" s="33"/>
      <c r="D387" s="33"/>
      <c r="E387" s="33"/>
    </row>
    <row r="388" spans="2:5" s="21" customFormat="1">
      <c r="B388" s="35"/>
      <c r="C388" s="33"/>
      <c r="D388" s="33"/>
      <c r="E388" s="33"/>
    </row>
    <row r="389" spans="2:5" s="21" customFormat="1">
      <c r="B389" s="35"/>
      <c r="C389" s="33"/>
      <c r="D389" s="33"/>
      <c r="E389" s="33"/>
    </row>
    <row r="390" spans="2:5" s="21" customFormat="1">
      <c r="B390" s="35"/>
      <c r="C390" s="33"/>
      <c r="D390" s="33"/>
      <c r="E390" s="33"/>
    </row>
    <row r="391" spans="2:5" s="21" customFormat="1">
      <c r="B391" s="35"/>
      <c r="C391" s="33"/>
      <c r="D391" s="33"/>
      <c r="E391" s="33"/>
    </row>
    <row r="392" spans="2:5" s="21" customFormat="1">
      <c r="B392" s="35"/>
      <c r="C392" s="33"/>
      <c r="D392" s="33"/>
      <c r="E392" s="33"/>
    </row>
    <row r="393" spans="2:5" s="21" customFormat="1">
      <c r="B393" s="35"/>
      <c r="C393" s="33"/>
      <c r="D393" s="33"/>
      <c r="E393" s="33"/>
    </row>
    <row r="394" spans="2:5" s="21" customFormat="1">
      <c r="B394" s="35"/>
      <c r="C394" s="33"/>
      <c r="D394" s="33"/>
      <c r="E394" s="33"/>
    </row>
    <row r="395" spans="2:5" s="21" customFormat="1">
      <c r="B395" s="35"/>
      <c r="C395" s="33"/>
      <c r="D395" s="33"/>
      <c r="E395" s="33"/>
    </row>
    <row r="396" spans="2:5" s="21" customFormat="1">
      <c r="B396" s="35"/>
      <c r="C396" s="33"/>
      <c r="D396" s="33"/>
      <c r="E396" s="33"/>
    </row>
    <row r="397" spans="2:5" s="21" customFormat="1">
      <c r="B397" s="35"/>
      <c r="C397" s="33"/>
      <c r="D397" s="33"/>
      <c r="E397" s="33"/>
    </row>
    <row r="398" spans="2:5" s="21" customFormat="1">
      <c r="B398" s="35"/>
      <c r="C398" s="33"/>
      <c r="D398" s="33"/>
      <c r="E398" s="33"/>
    </row>
    <row r="399" spans="2:5" s="21" customFormat="1">
      <c r="B399" s="35"/>
      <c r="C399" s="33"/>
      <c r="D399" s="33"/>
      <c r="E399" s="33"/>
    </row>
    <row r="400" spans="2:5" s="21" customFormat="1">
      <c r="B400" s="35"/>
      <c r="C400" s="33"/>
      <c r="D400" s="33"/>
      <c r="E400" s="33"/>
    </row>
    <row r="401" spans="2:5" s="21" customFormat="1">
      <c r="B401" s="35"/>
      <c r="C401" s="33"/>
      <c r="D401" s="33"/>
      <c r="E401" s="33"/>
    </row>
    <row r="402" spans="2:5" s="21" customFormat="1">
      <c r="B402" s="35"/>
      <c r="C402" s="33"/>
      <c r="D402" s="33"/>
      <c r="E402" s="33"/>
    </row>
    <row r="403" spans="2:5" s="21" customFormat="1">
      <c r="B403" s="35"/>
      <c r="C403" s="33"/>
      <c r="D403" s="33"/>
      <c r="E403" s="33"/>
    </row>
    <row r="404" spans="2:5" s="21" customFormat="1">
      <c r="B404" s="35"/>
      <c r="C404" s="33"/>
      <c r="D404" s="33"/>
      <c r="E404" s="33"/>
    </row>
    <row r="405" spans="2:5" s="21" customFormat="1">
      <c r="B405" s="35"/>
      <c r="C405" s="33"/>
      <c r="D405" s="33"/>
      <c r="E405" s="33"/>
    </row>
    <row r="406" spans="2:5" s="21" customFormat="1">
      <c r="B406" s="35"/>
      <c r="C406" s="33"/>
      <c r="D406" s="33"/>
      <c r="E406" s="33"/>
    </row>
    <row r="407" spans="2:5" s="21" customFormat="1">
      <c r="B407" s="35"/>
      <c r="C407" s="33"/>
      <c r="D407" s="33"/>
      <c r="E407" s="33"/>
    </row>
    <row r="408" spans="2:5" s="21" customFormat="1">
      <c r="B408" s="35"/>
      <c r="C408" s="33"/>
      <c r="D408" s="33"/>
      <c r="E408" s="33"/>
    </row>
    <row r="409" spans="2:5" s="21" customFormat="1">
      <c r="B409" s="35"/>
      <c r="C409" s="33"/>
      <c r="D409" s="33"/>
      <c r="E409" s="33"/>
    </row>
    <row r="410" spans="2:5" s="21" customFormat="1">
      <c r="B410" s="35"/>
      <c r="C410" s="33"/>
      <c r="D410" s="33"/>
      <c r="E410" s="33"/>
    </row>
    <row r="411" spans="2:5" s="21" customFormat="1">
      <c r="B411" s="35"/>
      <c r="C411" s="33"/>
      <c r="D411" s="33"/>
      <c r="E411" s="33"/>
    </row>
    <row r="412" spans="2:5" s="21" customFormat="1">
      <c r="B412" s="35"/>
      <c r="C412" s="33"/>
      <c r="D412" s="33"/>
      <c r="E412" s="33"/>
    </row>
    <row r="413" spans="2:5" s="21" customFormat="1">
      <c r="B413" s="35"/>
      <c r="C413" s="33"/>
      <c r="D413" s="33"/>
      <c r="E413" s="33"/>
    </row>
    <row r="414" spans="2:5" s="21" customFormat="1">
      <c r="B414" s="35"/>
      <c r="C414" s="33"/>
      <c r="D414" s="33"/>
      <c r="E414" s="33"/>
    </row>
    <row r="415" spans="2:5" s="21" customFormat="1">
      <c r="B415" s="35"/>
      <c r="C415" s="33"/>
      <c r="D415" s="33"/>
      <c r="E415" s="33"/>
    </row>
    <row r="416" spans="2:5" s="21" customFormat="1">
      <c r="B416" s="35"/>
      <c r="C416" s="33"/>
      <c r="D416" s="33"/>
      <c r="E416" s="33"/>
    </row>
    <row r="417" spans="2:5" s="21" customFormat="1">
      <c r="B417" s="35"/>
      <c r="C417" s="33"/>
      <c r="D417" s="33"/>
      <c r="E417" s="33"/>
    </row>
    <row r="418" spans="2:5" s="21" customFormat="1">
      <c r="B418" s="35"/>
      <c r="C418" s="33"/>
      <c r="D418" s="33"/>
      <c r="E418" s="33"/>
    </row>
    <row r="419" spans="2:5" s="21" customFormat="1">
      <c r="B419" s="35"/>
      <c r="C419" s="33"/>
      <c r="D419" s="33"/>
      <c r="E419" s="33"/>
    </row>
    <row r="420" spans="2:5" s="21" customFormat="1">
      <c r="B420" s="35"/>
      <c r="C420" s="33"/>
      <c r="D420" s="33"/>
      <c r="E420" s="33"/>
    </row>
    <row r="421" spans="2:5" s="21" customFormat="1">
      <c r="B421" s="35"/>
      <c r="C421" s="33"/>
      <c r="D421" s="33"/>
      <c r="E421" s="33"/>
    </row>
    <row r="422" spans="2:5" s="21" customFormat="1">
      <c r="B422" s="35"/>
      <c r="C422" s="33"/>
      <c r="D422" s="33"/>
      <c r="E422" s="33"/>
    </row>
    <row r="423" spans="2:5" s="21" customFormat="1">
      <c r="B423" s="35"/>
      <c r="C423" s="33"/>
      <c r="D423" s="33"/>
      <c r="E423" s="33"/>
    </row>
    <row r="424" spans="2:5" s="21" customFormat="1">
      <c r="B424" s="35"/>
      <c r="C424" s="33"/>
      <c r="D424" s="33"/>
      <c r="E424" s="33"/>
    </row>
    <row r="425" spans="2:5" s="21" customFormat="1">
      <c r="B425" s="35"/>
      <c r="C425" s="33"/>
      <c r="D425" s="33"/>
      <c r="E425" s="33"/>
    </row>
    <row r="426" spans="2:5" s="21" customFormat="1">
      <c r="B426" s="35"/>
      <c r="C426" s="33"/>
      <c r="D426" s="33"/>
      <c r="E426" s="33"/>
    </row>
    <row r="427" spans="2:5" s="21" customFormat="1">
      <c r="B427" s="35"/>
      <c r="C427" s="33"/>
      <c r="D427" s="33"/>
      <c r="E427" s="33"/>
    </row>
    <row r="428" spans="2:5" s="21" customFormat="1">
      <c r="B428" s="35"/>
      <c r="C428" s="33"/>
      <c r="D428" s="33"/>
      <c r="E428" s="33"/>
    </row>
    <row r="429" spans="2:5" s="21" customFormat="1">
      <c r="B429" s="35"/>
      <c r="C429" s="33"/>
      <c r="D429" s="33"/>
      <c r="E429" s="33"/>
    </row>
    <row r="430" spans="2:5" s="21" customFormat="1">
      <c r="B430" s="35"/>
      <c r="C430" s="33"/>
      <c r="D430" s="33"/>
      <c r="E430" s="33"/>
    </row>
    <row r="431" spans="2:5" s="21" customFormat="1">
      <c r="B431" s="35"/>
      <c r="C431" s="33"/>
      <c r="D431" s="33"/>
      <c r="E431" s="33"/>
    </row>
    <row r="432" spans="2:5" s="21" customFormat="1">
      <c r="B432" s="35"/>
      <c r="C432" s="33"/>
      <c r="D432" s="33"/>
      <c r="E432" s="33"/>
    </row>
    <row r="433" spans="2:5" s="21" customFormat="1">
      <c r="B433" s="35"/>
      <c r="C433" s="33"/>
      <c r="D433" s="33"/>
      <c r="E433" s="33"/>
    </row>
    <row r="434" spans="2:5" s="21" customFormat="1">
      <c r="B434" s="35"/>
      <c r="C434" s="33"/>
      <c r="D434" s="33"/>
      <c r="E434" s="33"/>
    </row>
    <row r="435" spans="2:5" s="21" customFormat="1">
      <c r="B435" s="35"/>
      <c r="C435" s="33"/>
      <c r="D435" s="33"/>
      <c r="E435" s="33"/>
    </row>
    <row r="436" spans="2:5" s="21" customFormat="1">
      <c r="B436" s="35"/>
      <c r="C436" s="33"/>
      <c r="D436" s="33"/>
      <c r="E436" s="33"/>
    </row>
    <row r="437" spans="2:5" s="21" customFormat="1">
      <c r="B437" s="35"/>
      <c r="C437" s="33"/>
      <c r="D437" s="33"/>
      <c r="E437" s="33"/>
    </row>
    <row r="438" spans="2:5" s="21" customFormat="1">
      <c r="B438" s="35"/>
      <c r="C438" s="33"/>
      <c r="D438" s="33"/>
      <c r="E438" s="33"/>
    </row>
    <row r="439" spans="2:5" s="21" customFormat="1">
      <c r="B439" s="35"/>
      <c r="C439" s="33"/>
      <c r="D439" s="33"/>
      <c r="E439" s="33"/>
    </row>
    <row r="440" spans="2:5" s="21" customFormat="1">
      <c r="B440" s="35"/>
      <c r="C440" s="33"/>
      <c r="D440" s="33"/>
      <c r="E440" s="33"/>
    </row>
    <row r="441" spans="2:5" s="21" customFormat="1">
      <c r="B441" s="35"/>
      <c r="C441" s="33"/>
      <c r="D441" s="33"/>
      <c r="E441" s="33"/>
    </row>
    <row r="442" spans="2:5" s="21" customFormat="1">
      <c r="B442" s="35"/>
      <c r="C442" s="33"/>
      <c r="D442" s="33"/>
      <c r="E442" s="33"/>
    </row>
    <row r="443" spans="2:5" s="21" customFormat="1">
      <c r="B443" s="35"/>
      <c r="C443" s="33"/>
      <c r="D443" s="33"/>
      <c r="E443" s="33"/>
    </row>
    <row r="444" spans="2:5" s="21" customFormat="1">
      <c r="B444" s="35"/>
      <c r="C444" s="33"/>
      <c r="D444" s="33"/>
      <c r="E444" s="33"/>
    </row>
    <row r="445" spans="2:5" s="21" customFormat="1">
      <c r="B445" s="35"/>
      <c r="C445" s="33"/>
      <c r="D445" s="33"/>
      <c r="E445" s="33"/>
    </row>
    <row r="446" spans="2:5" s="21" customFormat="1">
      <c r="B446" s="35"/>
      <c r="C446" s="33"/>
      <c r="D446" s="33"/>
      <c r="E446" s="33"/>
    </row>
    <row r="447" spans="2:5" s="21" customFormat="1">
      <c r="B447" s="35"/>
      <c r="C447" s="33"/>
      <c r="D447" s="33"/>
      <c r="E447" s="33"/>
    </row>
    <row r="448" spans="2:5" s="21" customFormat="1">
      <c r="B448" s="35"/>
      <c r="C448" s="33"/>
      <c r="D448" s="33"/>
      <c r="E448" s="33"/>
    </row>
    <row r="449" spans="2:5" s="21" customFormat="1">
      <c r="B449" s="35"/>
      <c r="C449" s="33"/>
      <c r="D449" s="33"/>
      <c r="E449" s="33"/>
    </row>
    <row r="450" spans="2:5" s="21" customFormat="1">
      <c r="B450" s="35"/>
      <c r="C450" s="33"/>
      <c r="D450" s="33"/>
      <c r="E450" s="33"/>
    </row>
    <row r="451" spans="2:5" s="21" customFormat="1">
      <c r="B451" s="35"/>
      <c r="C451" s="33"/>
      <c r="D451" s="33"/>
      <c r="E451" s="33"/>
    </row>
    <row r="452" spans="2:5" s="21" customFormat="1">
      <c r="B452" s="35"/>
      <c r="C452" s="33"/>
      <c r="D452" s="33"/>
      <c r="E452" s="33"/>
    </row>
    <row r="453" spans="2:5" s="21" customFormat="1">
      <c r="B453" s="35"/>
      <c r="C453" s="33"/>
      <c r="D453" s="33"/>
      <c r="E453" s="33"/>
    </row>
    <row r="454" spans="2:5" s="21" customFormat="1">
      <c r="B454" s="35"/>
      <c r="C454" s="33"/>
      <c r="D454" s="33"/>
      <c r="E454" s="33"/>
    </row>
    <row r="455" spans="2:5" s="21" customFormat="1">
      <c r="B455" s="35"/>
      <c r="C455" s="33"/>
      <c r="D455" s="33"/>
      <c r="E455" s="33"/>
    </row>
    <row r="456" spans="2:5" s="21" customFormat="1">
      <c r="B456" s="35"/>
      <c r="C456" s="33"/>
      <c r="D456" s="33"/>
      <c r="E456" s="33"/>
    </row>
    <row r="457" spans="2:5" s="21" customFormat="1">
      <c r="B457" s="35"/>
      <c r="C457" s="33"/>
      <c r="D457" s="33"/>
      <c r="E457" s="33"/>
    </row>
    <row r="458" spans="2:5" s="21" customFormat="1">
      <c r="B458" s="35"/>
      <c r="C458" s="33"/>
      <c r="D458" s="33"/>
      <c r="E458" s="33"/>
    </row>
    <row r="459" spans="2:5" s="21" customFormat="1">
      <c r="B459" s="35"/>
      <c r="C459" s="33"/>
      <c r="D459" s="33"/>
      <c r="E459" s="33"/>
    </row>
    <row r="460" spans="2:5" s="21" customFormat="1">
      <c r="B460" s="35"/>
      <c r="C460" s="33"/>
      <c r="D460" s="33"/>
      <c r="E460" s="33"/>
    </row>
    <row r="461" spans="2:5" s="21" customFormat="1">
      <c r="B461" s="35"/>
      <c r="C461" s="33"/>
      <c r="D461" s="33"/>
      <c r="E461" s="33"/>
    </row>
    <row r="462" spans="2:5" s="21" customFormat="1">
      <c r="B462" s="35"/>
      <c r="C462" s="33"/>
      <c r="D462" s="33"/>
      <c r="E462" s="33"/>
    </row>
    <row r="463" spans="2:5" s="21" customFormat="1">
      <c r="B463" s="35"/>
      <c r="C463" s="33"/>
      <c r="D463" s="33"/>
      <c r="E463" s="33"/>
    </row>
    <row r="464" spans="2:5" s="21" customFormat="1">
      <c r="B464" s="35"/>
      <c r="C464" s="33"/>
      <c r="D464" s="33"/>
      <c r="E464" s="33"/>
    </row>
    <row r="465" spans="2:5" s="21" customFormat="1">
      <c r="B465" s="35"/>
      <c r="C465" s="33"/>
      <c r="D465" s="33"/>
      <c r="E465" s="33"/>
    </row>
    <row r="466" spans="2:5" s="21" customFormat="1">
      <c r="B466" s="35"/>
      <c r="C466" s="33"/>
      <c r="D466" s="33"/>
      <c r="E466" s="33"/>
    </row>
    <row r="467" spans="2:5" s="21" customFormat="1">
      <c r="B467" s="35"/>
      <c r="C467" s="33"/>
      <c r="D467" s="33"/>
      <c r="E467" s="33"/>
    </row>
    <row r="468" spans="2:5" s="21" customFormat="1">
      <c r="B468" s="35"/>
      <c r="C468" s="33"/>
      <c r="D468" s="33"/>
      <c r="E468" s="33"/>
    </row>
    <row r="469" spans="2:5" s="21" customFormat="1">
      <c r="B469" s="35"/>
      <c r="C469" s="33"/>
      <c r="D469" s="33"/>
      <c r="E469" s="33"/>
    </row>
    <row r="470" spans="2:5" s="21" customFormat="1">
      <c r="B470" s="35"/>
      <c r="C470" s="33"/>
      <c r="D470" s="33"/>
      <c r="E470" s="33"/>
    </row>
    <row r="471" spans="2:5" s="21" customFormat="1">
      <c r="B471" s="35"/>
      <c r="C471" s="33"/>
      <c r="D471" s="33"/>
      <c r="E471" s="33"/>
    </row>
  </sheetData>
  <sheetProtection selectLockedCells="1"/>
  <customSheetViews>
    <customSheetView guid="{09646EC9-1302-4CDE-9F53-F9EF320FA9A0}" showGridLines="0" hiddenColumns="1" topLeftCell="C1">
      <selection activeCell="D14" sqref="D14"/>
      <colBreaks count="2" manualBreakCount="2">
        <brk id="30" max="1048575" man="1"/>
        <brk id="43" max="1048575" man="1"/>
      </colBreaks>
      <pageMargins left="0.70866141732283472" right="0.70866141732283472" top="0.74803149606299213" bottom="0.74803149606299213" header="0.31496062992125984" footer="0.31496062992125984"/>
      <printOptions horizontalCentered="1"/>
      <pageSetup scale="50" orientation="landscape" r:id="rId1"/>
      <headerFooter alignWithMargins="0">
        <oddFooter>&amp;L&amp;"Arial,Normal"&amp;9&amp;F
&amp;A&amp;C&amp;"Arial,Normal"&amp;10&amp;P de &amp;N&amp;R&amp;"Arial,Normal"&amp;9INSTITUTO NACIONAL DE VIAS
&amp;D</oddFooter>
      </headerFooter>
    </customSheetView>
    <customSheetView guid="{DDCC0555-B88A-482E-A8CA-61AA8F4754D7}" showGridLines="0" printArea="1" hiddenColumns="1" topLeftCell="C1">
      <selection activeCell="D14" sqref="D14"/>
      <colBreaks count="2" manualBreakCount="2">
        <brk id="30" max="1048575" man="1"/>
        <brk id="43" max="1048575" man="1"/>
      </colBreaks>
      <pageMargins left="0.70866141732283472" right="0.70866141732283472" top="0.74803149606299213" bottom="0.74803149606299213" header="0.31496062992125984" footer="0.31496062992125984"/>
      <printOptions horizontalCentered="1"/>
      <pageSetup scale="50" orientation="landscape" r:id="rId2"/>
      <headerFooter alignWithMargins="0">
        <oddFooter>&amp;L&amp;"Arial,Normal"&amp;9&amp;F
&amp;A&amp;C&amp;"Arial,Normal"&amp;10&amp;P de &amp;N&amp;R&amp;"Arial,Normal"&amp;9INSTITUTO NACIONAL DE VIAS
&amp;D</oddFooter>
      </headerFooter>
    </customSheetView>
    <customSheetView guid="{1355A562-08A2-4C67-98FA-278E0027327A}" showGridLines="0" printArea="1" hiddenColumns="1" topLeftCell="C1">
      <selection activeCell="D14" sqref="D14"/>
      <colBreaks count="2" manualBreakCount="2">
        <brk id="30" max="1048575" man="1"/>
        <brk id="43" max="1048575" man="1"/>
      </colBreaks>
      <pageMargins left="0.70866141732283472" right="0.70866141732283472" top="0.74803149606299213" bottom="0.74803149606299213" header="0.31496062992125984" footer="0.31496062992125984"/>
      <printOptions horizontalCentered="1"/>
      <pageSetup scale="50" orientation="landscape" r:id="rId3"/>
      <headerFooter alignWithMargins="0">
        <oddFooter>&amp;L&amp;"Arial,Normal"&amp;9&amp;F
&amp;A&amp;C&amp;"Arial,Normal"&amp;10&amp;P de &amp;N&amp;R&amp;"Arial,Normal"&amp;9INSTITUTO NACIONAL DE VIAS
&amp;D</oddFooter>
      </headerFooter>
    </customSheetView>
    <customSheetView guid="{DD3548A9-35D0-41AB-8304-691BB7FCE730}" showGridLines="0" hiddenColumns="1" topLeftCell="C1">
      <selection activeCell="D14" sqref="D14"/>
      <colBreaks count="2" manualBreakCount="2">
        <brk id="30" max="1048575" man="1"/>
        <brk id="43" max="1048575" man="1"/>
      </colBreaks>
      <pageMargins left="0.70866141732283472" right="0.70866141732283472" top="0.74803149606299213" bottom="0.74803149606299213" header="0.31496062992125984" footer="0.31496062992125984"/>
      <printOptions horizontalCentered="1"/>
      <pageSetup scale="50" orientation="landscape" r:id="rId4"/>
      <headerFooter alignWithMargins="0">
        <oddFooter>&amp;L&amp;"Arial,Normal"&amp;9&amp;F
&amp;A&amp;C&amp;"Arial,Normal"&amp;10&amp;P de &amp;N&amp;R&amp;"Arial,Normal"&amp;9INSTITUTO NACIONAL DE VIAS
&amp;D</oddFooter>
      </headerFooter>
    </customSheetView>
  </customSheetViews>
  <mergeCells count="1">
    <mergeCell ref="B10:B11"/>
  </mergeCells>
  <conditionalFormatting sqref="B12:E15 B16:D16">
    <cfRule type="expression" dxfId="212" priority="12" stopIfTrue="1">
      <formula>MOD(ROW(),2)</formula>
    </cfRule>
  </conditionalFormatting>
  <conditionalFormatting sqref="E16">
    <cfRule type="expression" dxfId="211" priority="7" stopIfTrue="1">
      <formula>MOD(ROW(),2)</formula>
    </cfRule>
  </conditionalFormatting>
  <conditionalFormatting sqref="B19:D19">
    <cfRule type="expression" dxfId="210" priority="6" stopIfTrue="1">
      <formula>MOD(ROW(),2)</formula>
    </cfRule>
  </conditionalFormatting>
  <conditionalFormatting sqref="E19">
    <cfRule type="expression" dxfId="209" priority="4" stopIfTrue="1">
      <formula>MOD(ROW(),2)</formula>
    </cfRule>
  </conditionalFormatting>
  <conditionalFormatting sqref="B17:E17 B18:D18">
    <cfRule type="expression" dxfId="208" priority="3" stopIfTrue="1">
      <formula>MOD(ROW(),2)</formula>
    </cfRule>
  </conditionalFormatting>
  <conditionalFormatting sqref="E18">
    <cfRule type="expression" dxfId="207" priority="1" stopIfTrue="1">
      <formula>MOD(ROW(),2)</formula>
    </cfRule>
  </conditionalFormatting>
  <printOptions horizontalCentered="1"/>
  <pageMargins left="0.70866141732283472" right="0.70866141732283472" top="0.74803149606299213" bottom="0.74803149606299213" header="0.31496062992125984" footer="0.31496062992125984"/>
  <pageSetup scale="50" orientation="landscape" r:id="rId5"/>
  <headerFooter alignWithMargins="0">
    <oddFooter>&amp;L&amp;"Arial,Normal"&amp;9&amp;F
&amp;A&amp;C&amp;"Arial,Normal"&amp;10&amp;P de &amp;N&amp;R&amp;"Arial,Normal"&amp;9INSTITUTO NACIONAL DE VIAS
&amp;D</oddFooter>
  </headerFooter>
  <colBreaks count="2" manualBreakCount="2">
    <brk id="8" max="1048575" man="1"/>
    <brk id="2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tabColor indexed="17"/>
  </sheetPr>
  <dimension ref="A1:J28"/>
  <sheetViews>
    <sheetView showGridLines="0" view="pageBreakPreview" topLeftCell="A4" zoomScale="115" zoomScaleNormal="100" zoomScaleSheetLayoutView="115" workbookViewId="0">
      <selection activeCell="D16" sqref="D16"/>
    </sheetView>
  </sheetViews>
  <sheetFormatPr baseColWidth="10" defaultColWidth="10.140625" defaultRowHeight="12.75"/>
  <cols>
    <col min="1" max="1" width="1.42578125" style="154" customWidth="1"/>
    <col min="2" max="2" width="7.85546875" style="159" customWidth="1"/>
    <col min="3" max="3" width="30.85546875" style="159" customWidth="1"/>
    <col min="4" max="4" width="11.85546875" style="168" bestFit="1" customWidth="1"/>
    <col min="5" max="5" width="15.85546875" style="159" bestFit="1" customWidth="1"/>
    <col min="6" max="6" width="17.42578125" style="168" bestFit="1" customWidth="1"/>
    <col min="7" max="7" width="15.85546875" style="168" bestFit="1" customWidth="1"/>
    <col min="8" max="8" width="10.140625" style="168" bestFit="1" customWidth="1"/>
    <col min="9" max="9" width="11.28515625" style="168" customWidth="1"/>
    <col min="10" max="10" width="29.140625" style="159" customWidth="1"/>
    <col min="11" max="16384" width="10.140625" style="159"/>
  </cols>
  <sheetData>
    <row r="1" spans="1:10" ht="15.75">
      <c r="B1" s="155" t="s">
        <v>471</v>
      </c>
      <c r="C1" s="156"/>
      <c r="D1" s="157"/>
      <c r="E1" s="156"/>
      <c r="F1" s="156"/>
      <c r="G1" s="156"/>
      <c r="H1" s="156"/>
      <c r="I1" s="156"/>
      <c r="J1" s="158"/>
    </row>
    <row r="2" spans="1:10" ht="7.5" customHeight="1">
      <c r="B2" s="155"/>
      <c r="C2" s="156"/>
      <c r="D2" s="157"/>
      <c r="E2" s="156"/>
      <c r="F2" s="156"/>
      <c r="G2" s="156"/>
      <c r="H2" s="156"/>
      <c r="I2" s="156"/>
      <c r="J2" s="158"/>
    </row>
    <row r="3" spans="1:10" ht="15.75">
      <c r="B3" s="155" t="s">
        <v>472</v>
      </c>
      <c r="C3" s="156"/>
      <c r="D3" s="157"/>
      <c r="E3" s="156"/>
      <c r="F3" s="156"/>
      <c r="G3" s="156"/>
      <c r="H3" s="156"/>
      <c r="I3" s="156"/>
      <c r="J3" s="158"/>
    </row>
    <row r="4" spans="1:10" s="161" customFormat="1" ht="7.5" customHeight="1">
      <c r="A4" s="154"/>
      <c r="B4" s="155"/>
      <c r="C4" s="156"/>
      <c r="D4" s="157"/>
      <c r="E4" s="156"/>
      <c r="F4" s="156"/>
      <c r="G4" s="156"/>
      <c r="H4" s="156"/>
      <c r="I4" s="156"/>
      <c r="J4" s="160"/>
    </row>
    <row r="5" spans="1:10" ht="15" customHeight="1">
      <c r="B5" s="155" t="e">
        <f>+numproceso</f>
        <v>#REF!</v>
      </c>
      <c r="C5" s="156"/>
      <c r="D5" s="157"/>
      <c r="E5" s="156"/>
      <c r="F5" s="156"/>
      <c r="G5" s="156"/>
      <c r="H5" s="156"/>
      <c r="I5" s="156"/>
      <c r="J5" s="158"/>
    </row>
    <row r="6" spans="1:10">
      <c r="B6" s="155" t="e">
        <f>+objproceso</f>
        <v>#REF!</v>
      </c>
      <c r="C6" s="162"/>
      <c r="D6" s="163"/>
      <c r="E6" s="162"/>
      <c r="F6" s="163"/>
      <c r="G6" s="163"/>
      <c r="H6" s="163"/>
      <c r="I6" s="162"/>
      <c r="J6" s="158"/>
    </row>
    <row r="7" spans="1:10">
      <c r="B7" s="155"/>
      <c r="C7" s="162"/>
      <c r="D7" s="163"/>
      <c r="E7" s="162"/>
      <c r="F7" s="163"/>
      <c r="G7" s="163"/>
      <c r="H7" s="163"/>
      <c r="I7" s="162"/>
      <c r="J7" s="158"/>
    </row>
    <row r="8" spans="1:10">
      <c r="B8" s="155" t="s">
        <v>8</v>
      </c>
      <c r="C8" s="162"/>
      <c r="D8" s="163"/>
      <c r="E8" s="162"/>
      <c r="F8" s="163"/>
      <c r="G8" s="163"/>
      <c r="H8" s="163"/>
      <c r="I8" s="162"/>
      <c r="J8" s="158"/>
    </row>
    <row r="9" spans="1:10" ht="13.5" thickBot="1">
      <c r="B9" s="164" t="s">
        <v>50</v>
      </c>
      <c r="C9" s="162"/>
      <c r="D9" s="163"/>
      <c r="E9" s="162"/>
      <c r="F9" s="163"/>
      <c r="G9" s="163"/>
      <c r="H9" s="163"/>
      <c r="I9" s="162"/>
      <c r="J9" s="158"/>
    </row>
    <row r="10" spans="1:10" ht="14.25" customHeight="1" thickTop="1" thickBot="1">
      <c r="B10" s="165"/>
      <c r="C10" s="158"/>
      <c r="D10" s="166"/>
      <c r="E10" s="167"/>
      <c r="I10" s="169">
        <v>2</v>
      </c>
      <c r="J10" s="170" t="str">
        <f>IF(I10=1,"K COMO CONSTRUCTOR",IF(I10=2,"K COMO CONSULTOR",IF(I10=3,"K COMO PROVEDOR","")))</f>
        <v>K COMO CONSULTOR</v>
      </c>
    </row>
    <row r="11" spans="1:10" ht="14.25" thickTop="1" thickBot="1">
      <c r="B11" s="158"/>
      <c r="C11" s="171"/>
      <c r="D11" s="172"/>
      <c r="E11" s="172"/>
      <c r="F11" s="172"/>
      <c r="G11" s="159"/>
      <c r="H11" s="159"/>
      <c r="I11" s="159"/>
    </row>
    <row r="12" spans="1:10" ht="58.5" customHeight="1" thickTop="1">
      <c r="B12" s="484" t="s">
        <v>51</v>
      </c>
      <c r="C12" s="484" t="s">
        <v>6</v>
      </c>
      <c r="D12" s="486" t="s">
        <v>52</v>
      </c>
      <c r="E12" s="484" t="s">
        <v>53</v>
      </c>
      <c r="F12" s="484" t="s">
        <v>54</v>
      </c>
      <c r="G12" s="484" t="s">
        <v>55</v>
      </c>
      <c r="H12" s="152" t="s">
        <v>56</v>
      </c>
      <c r="I12" s="484" t="s">
        <v>57</v>
      </c>
      <c r="J12" s="484" t="s">
        <v>21</v>
      </c>
    </row>
    <row r="13" spans="1:10" ht="13.5" thickBot="1">
      <c r="B13" s="485" t="s">
        <v>58</v>
      </c>
      <c r="C13" s="485"/>
      <c r="D13" s="487"/>
      <c r="E13" s="485" t="s">
        <v>59</v>
      </c>
      <c r="F13" s="485" t="s">
        <v>59</v>
      </c>
      <c r="G13" s="485" t="s">
        <v>59</v>
      </c>
      <c r="H13" s="153" t="s">
        <v>59</v>
      </c>
      <c r="I13" s="485"/>
      <c r="J13" s="485"/>
    </row>
    <row r="14" spans="1:10" ht="3.75" customHeight="1" thickTop="1">
      <c r="B14" s="173"/>
      <c r="C14" s="174"/>
      <c r="D14" s="175"/>
      <c r="E14" s="175"/>
      <c r="F14" s="175"/>
      <c r="G14" s="175"/>
      <c r="H14" s="175"/>
      <c r="I14" s="174"/>
      <c r="J14" s="176"/>
    </row>
    <row r="15" spans="1:10" ht="22.5">
      <c r="B15" s="177">
        <v>1</v>
      </c>
      <c r="C15" s="178" t="str">
        <f>IF(B15-INT(B15)&gt;1,"",VLOOKUP(B15,PROPONENTES!$B$12:$C$27,2,FALSE))</f>
        <v>CONSORCIO INTEGRAL - AIM RAFAEL NUÑEZ</v>
      </c>
      <c r="D15" s="179">
        <v>1</v>
      </c>
      <c r="E15" s="180">
        <f>+E16+E17</f>
        <v>0</v>
      </c>
      <c r="F15" s="180">
        <f>+F16+F17</f>
        <v>0</v>
      </c>
      <c r="G15" s="181">
        <f>IF(B15-INT(B15)&gt;0,"",ROUND(E15-F15,0))</f>
        <v>0</v>
      </c>
      <c r="H15" s="182" t="e">
        <f>+IF(B15-INT(B15)&gt;0,"",VLOOKUP(B15,PROPONENTES!$B$12:$E$16,24,FALSE))</f>
        <v>#REF!</v>
      </c>
      <c r="I15" s="183" t="e">
        <f>IF(B15-INT(B15)&gt;0,"",IF(OR(D15&lt;&gt;1,E15="",F15="",G15=""),"PENDIENTE",IF((G15)&gt;=H15,"HÁBIL","NO HÁBIL")))</f>
        <v>#REF!</v>
      </c>
      <c r="J15" s="184"/>
    </row>
    <row r="16" spans="1:10">
      <c r="B16" s="177">
        <v>1.1000000000000001</v>
      </c>
      <c r="C16" s="178"/>
      <c r="D16" s="179"/>
      <c r="E16" s="180"/>
      <c r="F16" s="180"/>
      <c r="G16" s="181"/>
      <c r="H16" s="182"/>
      <c r="I16" s="183"/>
      <c r="J16" s="184"/>
    </row>
    <row r="17" spans="1:10">
      <c r="B17" s="177">
        <v>1.2</v>
      </c>
      <c r="C17" s="178"/>
      <c r="D17" s="179"/>
      <c r="E17" s="180"/>
      <c r="F17" s="180"/>
      <c r="G17" s="181"/>
      <c r="H17" s="182"/>
      <c r="I17" s="183"/>
      <c r="J17" s="184"/>
    </row>
    <row r="18" spans="1:10" s="187" customFormat="1">
      <c r="A18" s="185"/>
      <c r="B18" s="177">
        <v>2</v>
      </c>
      <c r="C18" s="178" t="str">
        <f>IF(B18-INT(B18)&gt;1,"",VLOOKUP(B18,PROPONENTES!$B$12:$C$27,2,FALSE))</f>
        <v>CONSORCIO POSEIDON</v>
      </c>
      <c r="D18" s="179">
        <v>1</v>
      </c>
      <c r="E18" s="180">
        <f>+E19+E20</f>
        <v>0</v>
      </c>
      <c r="F18" s="180">
        <v>12706.8</v>
      </c>
      <c r="G18" s="181">
        <f>IF(B18-INT(B18)&gt;0,"",ROUND(E18-F18,0))</f>
        <v>-12707</v>
      </c>
      <c r="H18" s="182" t="e">
        <f>+IF(B18-INT(B18)&gt;0,"",VLOOKUP(B18,PROPONENTES!$B$12:$E$16,24,FALSE))</f>
        <v>#REF!</v>
      </c>
      <c r="I18" s="183" t="e">
        <f>IF(B18-INT(B18)&gt;0,"",IF(OR(D18&lt;&gt;1,E18="",F18="",G18=""),"PENDIENTE",IF((G18)&gt;=H18,"HÁBIL","NO HÁBIL")))</f>
        <v>#REF!</v>
      </c>
      <c r="J18" s="186"/>
    </row>
    <row r="19" spans="1:10" s="187" customFormat="1">
      <c r="A19" s="185"/>
      <c r="B19" s="177">
        <v>2.1</v>
      </c>
      <c r="C19" s="178"/>
      <c r="D19" s="179"/>
      <c r="E19" s="180"/>
      <c r="F19" s="180"/>
      <c r="G19" s="181"/>
      <c r="H19" s="182"/>
      <c r="I19" s="183"/>
      <c r="J19" s="184"/>
    </row>
    <row r="20" spans="1:10" s="187" customFormat="1">
      <c r="A20" s="185"/>
      <c r="B20" s="177">
        <v>2.2000000000000002</v>
      </c>
      <c r="C20" s="178"/>
      <c r="D20" s="179"/>
      <c r="E20" s="180"/>
      <c r="F20" s="180"/>
      <c r="G20" s="181"/>
      <c r="H20" s="182"/>
      <c r="I20" s="183"/>
      <c r="J20" s="184"/>
    </row>
    <row r="21" spans="1:10" ht="5.0999999999999996" customHeight="1" thickBot="1">
      <c r="B21" s="188"/>
      <c r="C21" s="189"/>
      <c r="D21" s="190"/>
      <c r="E21" s="189"/>
      <c r="F21" s="189"/>
      <c r="G21" s="189"/>
      <c r="H21" s="189"/>
      <c r="I21" s="191"/>
      <c r="J21" s="192"/>
    </row>
    <row r="22" spans="1:10" ht="13.5" thickTop="1">
      <c r="B22" s="193"/>
      <c r="C22" s="193"/>
      <c r="D22" s="193"/>
      <c r="E22" s="193"/>
      <c r="F22" s="193"/>
      <c r="G22" s="193"/>
      <c r="H22" s="193"/>
      <c r="I22" s="193"/>
    </row>
    <row r="23" spans="1:10">
      <c r="E23" s="168"/>
    </row>
    <row r="24" spans="1:10">
      <c r="E24" s="168"/>
    </row>
    <row r="25" spans="1:10">
      <c r="E25" s="168"/>
    </row>
    <row r="26" spans="1:10">
      <c r="E26" s="168"/>
    </row>
    <row r="27" spans="1:10">
      <c r="E27" s="168"/>
    </row>
    <row r="28" spans="1:10">
      <c r="E28" s="168"/>
    </row>
  </sheetData>
  <sheetProtection insertRows="0" deleteRows="0"/>
  <mergeCells count="8">
    <mergeCell ref="I12:I13"/>
    <mergeCell ref="J12:J13"/>
    <mergeCell ref="B12:B13"/>
    <mergeCell ref="C12:C13"/>
    <mergeCell ref="D12:D13"/>
    <mergeCell ref="E12:E13"/>
    <mergeCell ref="F12:F13"/>
    <mergeCell ref="G12:G13"/>
  </mergeCells>
  <conditionalFormatting sqref="B15:J20">
    <cfRule type="expression" dxfId="206" priority="3" stopIfTrue="1">
      <formula>IF($B15-INT($B15)&gt;0,TRUE,FALSE)</formula>
    </cfRule>
  </conditionalFormatting>
  <conditionalFormatting sqref="I15:I20">
    <cfRule type="cellIs" dxfId="205" priority="1" stopIfTrue="1" operator="equal">
      <formula>"NO HÁBIL"</formula>
    </cfRule>
    <cfRule type="cellIs" dxfId="204" priority="2" stopIfTrue="1" operator="equal">
      <formula>"HÁBIL"</formula>
    </cfRule>
  </conditionalFormatting>
  <printOptions horizontalCentered="1"/>
  <pageMargins left="0.23622047244094491" right="0.23622047244094491" top="0.74803149606299213" bottom="0.74803149606299213" header="0.31496062992125984" footer="0.31496062992125984"/>
  <pageSetup scale="66"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90"/>
  <sheetViews>
    <sheetView showGridLines="0" tabSelected="1" topLeftCell="A88" zoomScale="80" zoomScaleNormal="80" workbookViewId="0"/>
  </sheetViews>
  <sheetFormatPr baseColWidth="10" defaultRowHeight="15"/>
  <cols>
    <col min="1" max="1" width="7.7109375" style="44" customWidth="1"/>
    <col min="2" max="2" width="12.140625" style="142" customWidth="1"/>
    <col min="3" max="3" width="57.85546875" style="142" customWidth="1"/>
    <col min="4" max="4" width="29.5703125" style="142" customWidth="1"/>
    <col min="5" max="5" width="60.5703125" style="142" customWidth="1"/>
    <col min="6" max="16384" width="11.42578125" style="142"/>
  </cols>
  <sheetData>
    <row r="1" spans="1:5" ht="18">
      <c r="A1" s="72"/>
      <c r="B1" s="38" t="s">
        <v>61</v>
      </c>
      <c r="C1" s="6"/>
      <c r="D1" s="42"/>
      <c r="E1" s="42"/>
    </row>
    <row r="2" spans="1:5">
      <c r="A2" s="72"/>
      <c r="B2" s="4" t="s">
        <v>469</v>
      </c>
      <c r="C2" s="6"/>
      <c r="D2" s="42"/>
      <c r="E2" s="42"/>
    </row>
    <row r="3" spans="1:5" ht="8.25" customHeight="1">
      <c r="A3" s="72"/>
      <c r="B3" s="94"/>
      <c r="C3" s="6"/>
      <c r="D3" s="42"/>
      <c r="E3" s="42"/>
    </row>
    <row r="4" spans="1:5">
      <c r="A4" s="72"/>
      <c r="B4" s="31" t="s">
        <v>476</v>
      </c>
      <c r="C4" s="6"/>
      <c r="D4" s="42"/>
      <c r="E4" s="42"/>
    </row>
    <row r="5" spans="1:5" ht="12.75" customHeight="1">
      <c r="A5" s="72"/>
      <c r="B5" s="110"/>
      <c r="C5" s="6"/>
      <c r="D5" s="42"/>
      <c r="E5" s="42"/>
    </row>
    <row r="6" spans="1:5" ht="15.75">
      <c r="A6" s="72"/>
      <c r="B6" s="37" t="s">
        <v>16</v>
      </c>
      <c r="C6" s="6"/>
      <c r="D6" s="42"/>
      <c r="E6" s="42"/>
    </row>
    <row r="7" spans="1:5" ht="7.5" customHeight="1">
      <c r="A7" s="72"/>
      <c r="B7" s="37"/>
      <c r="C7" s="6"/>
      <c r="D7" s="42"/>
      <c r="E7" s="42"/>
    </row>
    <row r="8" spans="1:5">
      <c r="A8" s="72"/>
      <c r="B8" s="4" t="s">
        <v>494</v>
      </c>
      <c r="C8" s="6"/>
      <c r="D8" s="42"/>
      <c r="E8" s="42"/>
    </row>
    <row r="9" spans="1:5">
      <c r="A9" s="72"/>
      <c r="B9" s="79"/>
      <c r="C9" s="79"/>
    </row>
    <row r="10" spans="1:5" ht="24" thickBot="1">
      <c r="A10" s="82"/>
      <c r="B10" s="439" t="s">
        <v>509</v>
      </c>
      <c r="C10" s="438"/>
      <c r="D10" s="84" t="s">
        <v>75</v>
      </c>
      <c r="E10" s="85"/>
    </row>
    <row r="11" spans="1:5" ht="51" customHeight="1" thickTop="1" thickBot="1">
      <c r="A11" s="72"/>
      <c r="B11" s="341" t="s">
        <v>413</v>
      </c>
      <c r="C11" s="333" t="s">
        <v>493</v>
      </c>
      <c r="D11" s="331" t="s">
        <v>480</v>
      </c>
      <c r="E11" s="335" t="s">
        <v>167</v>
      </c>
    </row>
    <row r="12" spans="1:5" ht="16.5" thickTop="1" thickBot="1">
      <c r="A12" s="72"/>
      <c r="B12" s="229"/>
      <c r="C12" s="230"/>
      <c r="D12" s="231"/>
      <c r="E12" s="232"/>
    </row>
    <row r="13" spans="1:5" ht="50.1" customHeight="1" thickTop="1">
      <c r="A13" s="89" t="s">
        <v>348</v>
      </c>
      <c r="B13" s="233">
        <v>1</v>
      </c>
      <c r="C13" s="234" t="s">
        <v>76</v>
      </c>
      <c r="D13" s="237" t="s">
        <v>23</v>
      </c>
      <c r="E13" s="238" t="s">
        <v>351</v>
      </c>
    </row>
    <row r="14" spans="1:5" ht="50.1" customHeight="1" thickBot="1">
      <c r="A14" s="89" t="s">
        <v>352</v>
      </c>
      <c r="B14" s="239">
        <v>2</v>
      </c>
      <c r="C14" s="240" t="s">
        <v>354</v>
      </c>
      <c r="D14" s="243" t="s">
        <v>23</v>
      </c>
      <c r="E14" s="244" t="s">
        <v>355</v>
      </c>
    </row>
    <row r="15" spans="1:5" ht="50.1" customHeight="1" thickTop="1" thickBot="1">
      <c r="A15" s="89" t="s">
        <v>206</v>
      </c>
      <c r="B15" s="245"/>
      <c r="C15" s="246"/>
      <c r="D15" s="443" t="s">
        <v>168</v>
      </c>
      <c r="E15" s="444"/>
    </row>
    <row r="16" spans="1:5" ht="15.75" thickTop="1">
      <c r="A16" s="72"/>
      <c r="B16" s="4"/>
      <c r="C16" s="6"/>
    </row>
    <row r="17" spans="1:5">
      <c r="A17" s="72"/>
      <c r="B17" s="4"/>
      <c r="C17" s="6"/>
    </row>
    <row r="18" spans="1:5">
      <c r="A18" s="72"/>
      <c r="B18" s="4"/>
      <c r="C18" s="6"/>
    </row>
    <row r="19" spans="1:5" ht="21" thickBot="1">
      <c r="A19" s="82"/>
      <c r="B19" s="442" t="s">
        <v>510</v>
      </c>
      <c r="C19" s="440"/>
      <c r="D19" s="84" t="s">
        <v>78</v>
      </c>
      <c r="E19" s="441"/>
    </row>
    <row r="20" spans="1:5" ht="51" customHeight="1" thickTop="1" thickBot="1">
      <c r="A20" s="72"/>
      <c r="B20" s="341" t="s">
        <v>413</v>
      </c>
      <c r="C20" s="333" t="s">
        <v>166</v>
      </c>
      <c r="D20" s="331" t="s">
        <v>480</v>
      </c>
      <c r="E20" s="335" t="s">
        <v>167</v>
      </c>
    </row>
    <row r="21" spans="1:5" ht="16.5" thickTop="1" thickBot="1">
      <c r="A21" s="72"/>
      <c r="B21" s="229"/>
      <c r="C21" s="230"/>
      <c r="D21" s="231"/>
      <c r="E21" s="232"/>
    </row>
    <row r="22" spans="1:5" ht="50.1" customHeight="1" thickTop="1">
      <c r="A22" s="89" t="s">
        <v>356</v>
      </c>
      <c r="B22" s="233">
        <v>1</v>
      </c>
      <c r="C22" s="234" t="s">
        <v>79</v>
      </c>
      <c r="D22" s="237" t="s">
        <v>23</v>
      </c>
      <c r="E22" s="238" t="s">
        <v>359</v>
      </c>
    </row>
    <row r="23" spans="1:5" ht="50.1" customHeight="1">
      <c r="A23" s="89"/>
      <c r="B23" s="252">
        <v>2</v>
      </c>
      <c r="C23" s="253" t="s">
        <v>80</v>
      </c>
      <c r="D23" s="255" t="s">
        <v>23</v>
      </c>
      <c r="E23" s="256" t="s">
        <v>362</v>
      </c>
    </row>
    <row r="24" spans="1:5" ht="50.1" customHeight="1" thickBot="1">
      <c r="A24" s="89" t="s">
        <v>363</v>
      </c>
      <c r="B24" s="239">
        <v>3</v>
      </c>
      <c r="C24" s="240" t="s">
        <v>366</v>
      </c>
      <c r="D24" s="243" t="s">
        <v>23</v>
      </c>
      <c r="E24" s="244" t="s">
        <v>367</v>
      </c>
    </row>
    <row r="25" spans="1:5" ht="50.1" customHeight="1" thickTop="1" thickBot="1">
      <c r="A25" s="89" t="s">
        <v>368</v>
      </c>
      <c r="B25" s="245"/>
      <c r="C25" s="246"/>
      <c r="D25" s="443" t="s">
        <v>168</v>
      </c>
      <c r="E25" s="247"/>
    </row>
    <row r="26" spans="1:5" ht="15.75" thickTop="1"/>
    <row r="29" spans="1:5" ht="21" thickBot="1">
      <c r="A29" s="82"/>
      <c r="B29" s="442" t="s">
        <v>511</v>
      </c>
      <c r="C29" s="440"/>
      <c r="D29" s="84" t="s">
        <v>82</v>
      </c>
      <c r="E29" s="441"/>
    </row>
    <row r="30" spans="1:5" ht="51" customHeight="1" thickTop="1" thickBot="1">
      <c r="A30" s="72"/>
      <c r="B30" s="341" t="s">
        <v>413</v>
      </c>
      <c r="C30" s="333" t="s">
        <v>166</v>
      </c>
      <c r="D30" s="331" t="s">
        <v>480</v>
      </c>
      <c r="E30" s="335" t="s">
        <v>167</v>
      </c>
    </row>
    <row r="31" spans="1:5" ht="16.5" thickTop="1" thickBot="1">
      <c r="A31" s="72"/>
      <c r="B31" s="229"/>
      <c r="C31" s="230"/>
      <c r="D31" s="231"/>
      <c r="E31" s="232"/>
    </row>
    <row r="32" spans="1:5" ht="50.1" customHeight="1" thickTop="1">
      <c r="A32" s="89" t="s">
        <v>369</v>
      </c>
      <c r="B32" s="233">
        <v>1</v>
      </c>
      <c r="C32" s="234" t="s">
        <v>83</v>
      </c>
      <c r="D32" s="237" t="s">
        <v>23</v>
      </c>
      <c r="E32" s="238" t="s">
        <v>372</v>
      </c>
    </row>
    <row r="33" spans="1:5" ht="50.1" customHeight="1">
      <c r="A33" s="89"/>
      <c r="B33" s="252">
        <v>2</v>
      </c>
      <c r="C33" s="253" t="s">
        <v>84</v>
      </c>
      <c r="D33" s="255" t="s">
        <v>23</v>
      </c>
      <c r="E33" s="256" t="s">
        <v>375</v>
      </c>
    </row>
    <row r="34" spans="1:5" ht="50.1" customHeight="1">
      <c r="A34" s="89"/>
      <c r="B34" s="252">
        <v>3</v>
      </c>
      <c r="C34" s="253" t="s">
        <v>85</v>
      </c>
      <c r="D34" s="255" t="s">
        <v>23</v>
      </c>
      <c r="E34" s="256" t="s">
        <v>378</v>
      </c>
    </row>
    <row r="35" spans="1:5" ht="50.1" customHeight="1">
      <c r="A35" s="89"/>
      <c r="B35" s="252">
        <v>4</v>
      </c>
      <c r="C35" s="253" t="s">
        <v>381</v>
      </c>
      <c r="D35" s="255" t="s">
        <v>23</v>
      </c>
      <c r="E35" s="256" t="s">
        <v>382</v>
      </c>
    </row>
    <row r="36" spans="1:5" ht="50.1" customHeight="1" thickBot="1">
      <c r="A36" s="89" t="s">
        <v>383</v>
      </c>
      <c r="B36" s="239">
        <v>5</v>
      </c>
      <c r="C36" s="240" t="s">
        <v>87</v>
      </c>
      <c r="D36" s="243" t="s">
        <v>23</v>
      </c>
      <c r="E36" s="244" t="s">
        <v>386</v>
      </c>
    </row>
    <row r="37" spans="1:5" ht="50.1" customHeight="1" thickTop="1" thickBot="1">
      <c r="A37" s="89" t="s">
        <v>387</v>
      </c>
      <c r="B37" s="245"/>
      <c r="C37" s="246"/>
      <c r="D37" s="443" t="s">
        <v>168</v>
      </c>
      <c r="E37" s="247"/>
    </row>
    <row r="38" spans="1:5" ht="15.75" thickTop="1">
      <c r="A38" s="72"/>
      <c r="B38" s="4"/>
      <c r="C38" s="6"/>
    </row>
    <row r="39" spans="1:5">
      <c r="A39" s="72"/>
      <c r="B39" s="4"/>
      <c r="C39" s="6"/>
    </row>
    <row r="40" spans="1:5">
      <c r="A40" s="72"/>
      <c r="B40" s="4"/>
      <c r="C40" s="6"/>
    </row>
    <row r="41" spans="1:5" ht="21" thickBot="1">
      <c r="A41" s="82"/>
      <c r="B41" s="442" t="s">
        <v>512</v>
      </c>
      <c r="C41" s="440"/>
      <c r="D41" s="84" t="s">
        <v>88</v>
      </c>
      <c r="E41" s="85"/>
    </row>
    <row r="42" spans="1:5" ht="51" customHeight="1" thickTop="1" thickBot="1">
      <c r="A42" s="72"/>
      <c r="B42" s="341" t="s">
        <v>413</v>
      </c>
      <c r="C42" s="333" t="s">
        <v>166</v>
      </c>
      <c r="D42" s="331" t="s">
        <v>480</v>
      </c>
      <c r="E42" s="335" t="s">
        <v>167</v>
      </c>
    </row>
    <row r="43" spans="1:5" ht="16.5" thickTop="1" thickBot="1">
      <c r="A43" s="72"/>
      <c r="B43" s="229"/>
      <c r="C43" s="230"/>
      <c r="D43" s="231"/>
      <c r="E43" s="232"/>
    </row>
    <row r="44" spans="1:5" ht="50.1" customHeight="1" thickTop="1">
      <c r="A44" s="89" t="s">
        <v>203</v>
      </c>
      <c r="B44" s="233">
        <v>1</v>
      </c>
      <c r="C44" s="234" t="s">
        <v>178</v>
      </c>
      <c r="D44" s="237" t="s">
        <v>23</v>
      </c>
      <c r="E44" s="238" t="s">
        <v>502</v>
      </c>
    </row>
    <row r="45" spans="1:5" ht="50.1" customHeight="1">
      <c r="A45" s="89" t="s">
        <v>204</v>
      </c>
      <c r="B45" s="252">
        <v>2</v>
      </c>
      <c r="C45" s="253" t="s">
        <v>181</v>
      </c>
      <c r="D45" s="255" t="s">
        <v>23</v>
      </c>
      <c r="E45" s="256" t="s">
        <v>503</v>
      </c>
    </row>
    <row r="46" spans="1:5" ht="50.1" customHeight="1">
      <c r="A46" s="89" t="s">
        <v>204</v>
      </c>
      <c r="B46" s="252">
        <v>3</v>
      </c>
      <c r="C46" s="253" t="s">
        <v>528</v>
      </c>
      <c r="D46" s="255" t="s">
        <v>23</v>
      </c>
      <c r="E46" s="256"/>
    </row>
    <row r="47" spans="1:5" ht="50.1" customHeight="1" thickBot="1">
      <c r="A47" s="89" t="s">
        <v>205</v>
      </c>
      <c r="B47" s="239">
        <v>4</v>
      </c>
      <c r="C47" s="240" t="s">
        <v>185</v>
      </c>
      <c r="D47" s="243"/>
      <c r="E47" s="244"/>
    </row>
    <row r="48" spans="1:5" ht="50.1" customHeight="1" thickTop="1" thickBot="1">
      <c r="A48" s="89" t="s">
        <v>206</v>
      </c>
      <c r="B48" s="245"/>
      <c r="C48" s="246"/>
      <c r="D48" s="443" t="s">
        <v>168</v>
      </c>
      <c r="E48" s="247"/>
    </row>
    <row r="49" spans="1:5" ht="15.75" thickTop="1">
      <c r="A49" s="72"/>
      <c r="B49" s="4"/>
      <c r="C49" s="6"/>
    </row>
    <row r="50" spans="1:5">
      <c r="A50" s="72"/>
      <c r="B50" s="73"/>
      <c r="C50" s="141"/>
    </row>
    <row r="51" spans="1:5">
      <c r="A51" s="72"/>
      <c r="B51" s="16"/>
      <c r="C51" s="16"/>
    </row>
    <row r="52" spans="1:5">
      <c r="A52" s="72"/>
      <c r="B52" s="79"/>
      <c r="C52" s="79"/>
    </row>
    <row r="53" spans="1:5" ht="21" thickBot="1">
      <c r="A53" s="82"/>
      <c r="B53" s="442" t="s">
        <v>513</v>
      </c>
      <c r="C53" s="440"/>
      <c r="D53" s="84" t="s">
        <v>92</v>
      </c>
      <c r="E53" s="85"/>
    </row>
    <row r="54" spans="1:5" ht="51" customHeight="1" thickTop="1" thickBot="1">
      <c r="A54" s="72"/>
      <c r="B54" s="341" t="s">
        <v>413</v>
      </c>
      <c r="C54" s="333" t="s">
        <v>166</v>
      </c>
      <c r="D54" s="331" t="s">
        <v>480</v>
      </c>
      <c r="E54" s="335" t="s">
        <v>167</v>
      </c>
    </row>
    <row r="55" spans="1:5" ht="16.5" thickTop="1" thickBot="1">
      <c r="A55" s="72"/>
      <c r="B55" s="229"/>
      <c r="C55" s="230"/>
      <c r="D55" s="231"/>
      <c r="E55" s="232"/>
    </row>
    <row r="56" spans="1:5" ht="50.1" customHeight="1" thickTop="1">
      <c r="A56" s="89" t="s">
        <v>207</v>
      </c>
      <c r="B56" s="233">
        <v>1</v>
      </c>
      <c r="C56" s="234" t="s">
        <v>108</v>
      </c>
      <c r="D56" s="237" t="s">
        <v>23</v>
      </c>
      <c r="E56" s="238" t="s">
        <v>496</v>
      </c>
    </row>
    <row r="57" spans="1:5" ht="50.1" customHeight="1">
      <c r="A57" s="89" t="s">
        <v>208</v>
      </c>
      <c r="B57" s="252">
        <v>2</v>
      </c>
      <c r="C57" s="253" t="s">
        <v>171</v>
      </c>
      <c r="D57" s="255" t="s">
        <v>23</v>
      </c>
      <c r="E57" s="256" t="s">
        <v>497</v>
      </c>
    </row>
    <row r="58" spans="1:5" ht="50.1" customHeight="1">
      <c r="A58" s="89" t="s">
        <v>208</v>
      </c>
      <c r="B58" s="252">
        <v>3</v>
      </c>
      <c r="C58" s="253" t="s">
        <v>172</v>
      </c>
      <c r="D58" s="255" t="s">
        <v>23</v>
      </c>
      <c r="E58" s="256" t="s">
        <v>498</v>
      </c>
    </row>
    <row r="59" spans="1:5" ht="50.1" customHeight="1" thickBot="1">
      <c r="A59" s="89" t="s">
        <v>209</v>
      </c>
      <c r="B59" s="239">
        <v>4</v>
      </c>
      <c r="C59" s="240" t="s">
        <v>175</v>
      </c>
      <c r="D59" s="243" t="s">
        <v>23</v>
      </c>
      <c r="E59" s="244"/>
    </row>
    <row r="60" spans="1:5" ht="50.1" customHeight="1" thickTop="1" thickBot="1">
      <c r="A60" s="89" t="s">
        <v>206</v>
      </c>
      <c r="B60" s="245"/>
      <c r="C60" s="246"/>
      <c r="D60" s="443" t="s">
        <v>168</v>
      </c>
      <c r="E60" s="247"/>
    </row>
    <row r="61" spans="1:5" ht="15.75" thickTop="1"/>
    <row r="64" spans="1:5" ht="21" thickBot="1">
      <c r="A64" s="82"/>
      <c r="B64" s="442" t="s">
        <v>514</v>
      </c>
      <c r="C64" s="440"/>
      <c r="D64" s="84" t="s">
        <v>96</v>
      </c>
      <c r="E64" s="85"/>
    </row>
    <row r="65" spans="1:5" ht="51" customHeight="1" thickTop="1" thickBot="1">
      <c r="A65" s="72"/>
      <c r="B65" s="341" t="s">
        <v>413</v>
      </c>
      <c r="C65" s="333" t="s">
        <v>166</v>
      </c>
      <c r="D65" s="331" t="s">
        <v>480</v>
      </c>
      <c r="E65" s="335" t="s">
        <v>167</v>
      </c>
    </row>
    <row r="66" spans="1:5" ht="16.5" thickTop="1" thickBot="1">
      <c r="A66" s="72"/>
      <c r="B66" s="229"/>
      <c r="C66" s="230"/>
      <c r="D66" s="231"/>
      <c r="E66" s="232"/>
    </row>
    <row r="67" spans="1:5" ht="50.1" customHeight="1" thickTop="1">
      <c r="A67" s="89" t="s">
        <v>210</v>
      </c>
      <c r="B67" s="233">
        <v>1</v>
      </c>
      <c r="C67" s="234" t="s">
        <v>155</v>
      </c>
      <c r="D67" s="237" t="s">
        <v>23</v>
      </c>
      <c r="E67" s="238" t="s">
        <v>499</v>
      </c>
    </row>
    <row r="68" spans="1:5" ht="50.1" customHeight="1">
      <c r="A68" s="89"/>
      <c r="B68" s="252">
        <v>2</v>
      </c>
      <c r="C68" s="253" t="s">
        <v>529</v>
      </c>
      <c r="D68" s="255" t="s">
        <v>23</v>
      </c>
      <c r="E68" s="256" t="s">
        <v>500</v>
      </c>
    </row>
    <row r="69" spans="1:5" ht="50.1" customHeight="1" thickBot="1">
      <c r="A69" s="89" t="s">
        <v>204</v>
      </c>
      <c r="B69" s="448">
        <v>3</v>
      </c>
      <c r="C69" s="449" t="s">
        <v>176</v>
      </c>
      <c r="D69" s="450" t="s">
        <v>23</v>
      </c>
      <c r="E69" s="451" t="s">
        <v>501</v>
      </c>
    </row>
    <row r="70" spans="1:5" ht="50.1" customHeight="1" thickTop="1" thickBot="1">
      <c r="A70" s="89" t="s">
        <v>211</v>
      </c>
      <c r="B70" s="245"/>
      <c r="C70" s="445"/>
      <c r="D70" s="446" t="s">
        <v>168</v>
      </c>
      <c r="E70" s="447"/>
    </row>
    <row r="71" spans="1:5" ht="15.75" thickTop="1"/>
    <row r="74" spans="1:5" ht="21" thickBot="1">
      <c r="A74" s="82"/>
      <c r="B74" s="442" t="s">
        <v>515</v>
      </c>
      <c r="C74" s="440"/>
      <c r="D74" s="84" t="s">
        <v>213</v>
      </c>
      <c r="E74" s="85"/>
    </row>
    <row r="75" spans="1:5" ht="51" customHeight="1" thickTop="1" thickBot="1">
      <c r="A75" s="72"/>
      <c r="B75" s="341" t="s">
        <v>413</v>
      </c>
      <c r="C75" s="333" t="s">
        <v>166</v>
      </c>
      <c r="D75" s="331" t="s">
        <v>480</v>
      </c>
      <c r="E75" s="335" t="s">
        <v>167</v>
      </c>
    </row>
    <row r="76" spans="1:5" ht="16.5" thickTop="1" thickBot="1">
      <c r="A76" s="72"/>
      <c r="B76" s="229"/>
      <c r="C76" s="230"/>
      <c r="D76" s="231"/>
      <c r="E76" s="232"/>
    </row>
    <row r="77" spans="1:5" ht="50.1" customHeight="1" thickTop="1">
      <c r="A77" s="89" t="s">
        <v>214</v>
      </c>
      <c r="B77" s="233">
        <v>1</v>
      </c>
      <c r="C77" s="370" t="s">
        <v>217</v>
      </c>
      <c r="D77" s="371" t="s">
        <v>23</v>
      </c>
      <c r="E77" s="462" t="s">
        <v>218</v>
      </c>
    </row>
    <row r="78" spans="1:5" ht="50.1" customHeight="1">
      <c r="A78" s="89" t="s">
        <v>219</v>
      </c>
      <c r="B78" s="252">
        <v>2</v>
      </c>
      <c r="C78" s="374" t="s">
        <v>221</v>
      </c>
      <c r="D78" s="376" t="s">
        <v>23</v>
      </c>
      <c r="E78" s="463" t="s">
        <v>222</v>
      </c>
    </row>
    <row r="79" spans="1:5" ht="50.1" customHeight="1" thickBot="1">
      <c r="A79" s="89" t="s">
        <v>223</v>
      </c>
      <c r="B79" s="239">
        <v>3</v>
      </c>
      <c r="C79" s="378" t="s">
        <v>226</v>
      </c>
      <c r="D79" s="241" t="s">
        <v>23</v>
      </c>
      <c r="E79" s="464" t="s">
        <v>227</v>
      </c>
    </row>
    <row r="80" spans="1:5" ht="50.1" customHeight="1" thickTop="1" thickBot="1">
      <c r="A80" s="89" t="e">
        <v>#REF!</v>
      </c>
      <c r="B80" s="338"/>
      <c r="C80" s="246"/>
      <c r="D80" s="443" t="s">
        <v>168</v>
      </c>
      <c r="E80" s="247"/>
    </row>
    <row r="81" spans="1:5" ht="15.75" thickTop="1">
      <c r="A81" s="72"/>
      <c r="B81" s="73"/>
      <c r="C81" s="141"/>
    </row>
    <row r="82" spans="1:5">
      <c r="A82" s="72"/>
      <c r="B82" s="16"/>
      <c r="C82" s="16"/>
    </row>
    <row r="83" spans="1:5">
      <c r="A83" s="72"/>
      <c r="B83" s="79"/>
      <c r="C83" s="79"/>
    </row>
    <row r="84" spans="1:5" ht="21" thickBot="1">
      <c r="A84" s="82"/>
      <c r="B84" s="442" t="s">
        <v>516</v>
      </c>
      <c r="C84" s="440"/>
      <c r="D84" s="84" t="s">
        <v>104</v>
      </c>
      <c r="E84" s="85"/>
    </row>
    <row r="85" spans="1:5" ht="51" customHeight="1" thickTop="1" thickBot="1">
      <c r="A85" s="72"/>
      <c r="B85" s="341" t="s">
        <v>413</v>
      </c>
      <c r="C85" s="333" t="s">
        <v>166</v>
      </c>
      <c r="D85" s="331" t="s">
        <v>480</v>
      </c>
      <c r="E85" s="335" t="s">
        <v>167</v>
      </c>
    </row>
    <row r="86" spans="1:5" ht="16.5" thickTop="1" thickBot="1">
      <c r="A86" s="72"/>
      <c r="B86" s="229"/>
      <c r="C86" s="230"/>
      <c r="D86" s="231"/>
      <c r="E86" s="232"/>
    </row>
    <row r="87" spans="1:5" ht="50.1" customHeight="1" thickTop="1">
      <c r="A87" s="89" t="s">
        <v>229</v>
      </c>
      <c r="B87" s="233">
        <v>1</v>
      </c>
      <c r="C87" s="234" t="s">
        <v>232</v>
      </c>
      <c r="D87" s="380"/>
      <c r="E87" s="381"/>
    </row>
    <row r="88" spans="1:5" ht="50.1" customHeight="1" thickBot="1">
      <c r="A88" s="89" t="s">
        <v>235</v>
      </c>
      <c r="B88" s="239">
        <v>2</v>
      </c>
      <c r="C88" s="452" t="s">
        <v>238</v>
      </c>
      <c r="D88" s="241" t="s">
        <v>23</v>
      </c>
      <c r="E88" s="244" t="s">
        <v>239</v>
      </c>
    </row>
    <row r="89" spans="1:5" ht="50.1" customHeight="1" thickTop="1" thickBot="1">
      <c r="A89" s="89" t="s">
        <v>206</v>
      </c>
      <c r="B89" s="338"/>
      <c r="C89" s="246"/>
      <c r="D89" s="382" t="s">
        <v>168</v>
      </c>
      <c r="E89" s="275"/>
    </row>
    <row r="90" spans="1:5" ht="15.75" thickTop="1"/>
  </sheetData>
  <conditionalFormatting sqref="E56:E59 E67:E69 E44:E47 E13:E14 B56:C59 B44:C47 B67:C69 B13:C14 B77:C79 B87:C88">
    <cfRule type="cellIs" dxfId="203" priority="37" stopIfTrue="1" operator="greaterThan">
      <formula>0</formula>
    </cfRule>
  </conditionalFormatting>
  <conditionalFormatting sqref="D88">
    <cfRule type="cellIs" dxfId="202" priority="36" stopIfTrue="1" operator="greaterThan">
      <formula>0</formula>
    </cfRule>
  </conditionalFormatting>
  <conditionalFormatting sqref="E88">
    <cfRule type="cellIs" dxfId="201" priority="35" stopIfTrue="1" operator="greaterThan">
      <formula>0</formula>
    </cfRule>
  </conditionalFormatting>
  <conditionalFormatting sqref="D78">
    <cfRule type="cellIs" dxfId="200" priority="34" stopIfTrue="1" operator="greaterThan">
      <formula>0</formula>
    </cfRule>
  </conditionalFormatting>
  <conditionalFormatting sqref="D79">
    <cfRule type="cellIs" dxfId="199" priority="33" stopIfTrue="1" operator="greaterThan">
      <formula>0</formula>
    </cfRule>
  </conditionalFormatting>
  <conditionalFormatting sqref="E79">
    <cfRule type="cellIs" dxfId="198" priority="32" stopIfTrue="1" operator="greaterThan">
      <formula>0</formula>
    </cfRule>
  </conditionalFormatting>
  <conditionalFormatting sqref="D77">
    <cfRule type="cellIs" dxfId="197" priority="31" stopIfTrue="1" operator="greaterThan">
      <formula>0</formula>
    </cfRule>
  </conditionalFormatting>
  <conditionalFormatting sqref="B22:C22 B24:C24">
    <cfRule type="cellIs" dxfId="196" priority="29" stopIfTrue="1" operator="greaterThan">
      <formula>0</formula>
    </cfRule>
  </conditionalFormatting>
  <conditionalFormatting sqref="E22">
    <cfRule type="cellIs" dxfId="195" priority="28" stopIfTrue="1" operator="greaterThan">
      <formula>0</formula>
    </cfRule>
  </conditionalFormatting>
  <conditionalFormatting sqref="E24">
    <cfRule type="cellIs" dxfId="194" priority="27" stopIfTrue="1" operator="greaterThan">
      <formula>0</formula>
    </cfRule>
  </conditionalFormatting>
  <conditionalFormatting sqref="B23:C23">
    <cfRule type="cellIs" dxfId="193" priority="23" stopIfTrue="1" operator="greaterThan">
      <formula>0</formula>
    </cfRule>
  </conditionalFormatting>
  <conditionalFormatting sqref="E23">
    <cfRule type="cellIs" dxfId="192" priority="22" stopIfTrue="1" operator="greaterThan">
      <formula>0</formula>
    </cfRule>
  </conditionalFormatting>
  <conditionalFormatting sqref="B32:C32 B36 C33:C36">
    <cfRule type="cellIs" dxfId="191" priority="16" stopIfTrue="1" operator="greaterThan">
      <formula>0</formula>
    </cfRule>
  </conditionalFormatting>
  <conditionalFormatting sqref="E32">
    <cfRule type="cellIs" dxfId="190" priority="15" stopIfTrue="1" operator="greaterThan">
      <formula>0</formula>
    </cfRule>
  </conditionalFormatting>
  <conditionalFormatting sqref="E36">
    <cfRule type="cellIs" dxfId="189" priority="14" stopIfTrue="1" operator="greaterThan">
      <formula>0</formula>
    </cfRule>
  </conditionalFormatting>
  <conditionalFormatting sqref="B33">
    <cfRule type="cellIs" dxfId="188" priority="10" stopIfTrue="1" operator="greaterThan">
      <formula>0</formula>
    </cfRule>
  </conditionalFormatting>
  <conditionalFormatting sqref="B35">
    <cfRule type="cellIs" dxfId="187" priority="8" stopIfTrue="1" operator="greaterThan">
      <formula>0</formula>
    </cfRule>
  </conditionalFormatting>
  <conditionalFormatting sqref="B34">
    <cfRule type="cellIs" dxfId="186" priority="5" stopIfTrue="1" operator="greaterThan">
      <formula>0</formula>
    </cfRule>
  </conditionalFormatting>
  <conditionalFormatting sqref="E33">
    <cfRule type="cellIs" dxfId="185" priority="3" stopIfTrue="1" operator="greaterThan">
      <formula>0</formula>
    </cfRule>
  </conditionalFormatting>
  <conditionalFormatting sqref="E34">
    <cfRule type="cellIs" dxfId="184" priority="2" stopIfTrue="1" operator="greaterThan">
      <formula>0</formula>
    </cfRule>
  </conditionalFormatting>
  <conditionalFormatting sqref="E35">
    <cfRule type="cellIs" dxfId="183" priority="1" stopIfTrue="1" operator="greaterThan">
      <formula>0</formula>
    </cfRule>
  </conditionalFormatting>
  <printOptions horizontalCentered="1"/>
  <pageMargins left="0.23622047244094491" right="0.23622047244094491" top="0.74803149606299213" bottom="0.74803149606299213" header="0.31496062992125984" footer="0.31496062992125984"/>
  <pageSetup scale="54" orientation="landscape" r:id="rId1"/>
  <headerFooter alignWithMargins="0">
    <oddFooter>&amp;L&amp;"Arial,Normal"&amp;9&amp;F
&amp;A&amp;C&amp;"Arial,Normal"&amp;10&amp;P de &amp;N&amp;R&amp;"Arial,Normal"&amp;9INSTITUTO NACIONAL DE VIAS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rgb="FF92D050"/>
  </sheetPr>
  <dimension ref="A1:G90"/>
  <sheetViews>
    <sheetView showGridLines="0" zoomScale="80" zoomScaleNormal="80" workbookViewId="0"/>
  </sheetViews>
  <sheetFormatPr baseColWidth="10" defaultRowHeight="15"/>
  <cols>
    <col min="1" max="1" width="7.7109375" style="44" customWidth="1"/>
    <col min="2" max="2" width="7" style="142" bestFit="1" customWidth="1"/>
    <col min="3" max="3" width="51.140625" style="142" customWidth="1"/>
    <col min="4" max="4" width="25.28515625" style="142" customWidth="1"/>
    <col min="5" max="5" width="48.5703125" style="142" customWidth="1"/>
    <col min="6" max="6" width="23.42578125" style="142" customWidth="1"/>
    <col min="7" max="7" width="33.140625" style="142" customWidth="1"/>
    <col min="8" max="16384" width="11.42578125" style="142"/>
  </cols>
  <sheetData>
    <row r="1" spans="1:7" ht="18">
      <c r="A1" s="72"/>
      <c r="B1" s="38" t="s">
        <v>61</v>
      </c>
      <c r="C1" s="1"/>
      <c r="D1" s="1"/>
      <c r="E1" s="6"/>
      <c r="F1" s="6"/>
      <c r="G1" s="42"/>
    </row>
    <row r="2" spans="1:7">
      <c r="A2" s="72"/>
      <c r="B2" s="4" t="s">
        <v>469</v>
      </c>
      <c r="C2" s="98"/>
      <c r="D2" s="98"/>
      <c r="E2" s="6"/>
      <c r="F2" s="6"/>
      <c r="G2" s="42"/>
    </row>
    <row r="3" spans="1:7" ht="8.25" customHeight="1">
      <c r="A3" s="72"/>
      <c r="B3" s="94"/>
      <c r="C3" s="4"/>
      <c r="D3" s="4"/>
      <c r="E3" s="6"/>
      <c r="F3" s="6"/>
      <c r="G3" s="42"/>
    </row>
    <row r="4" spans="1:7">
      <c r="A4" s="72"/>
      <c r="B4" s="31" t="s">
        <v>476</v>
      </c>
      <c r="C4" s="4"/>
      <c r="D4" s="4"/>
      <c r="E4" s="6"/>
      <c r="F4" s="6"/>
      <c r="G4" s="42"/>
    </row>
    <row r="5" spans="1:7" ht="12.75" customHeight="1">
      <c r="A5" s="72"/>
      <c r="B5" s="110"/>
      <c r="C5" s="112"/>
      <c r="D5" s="112"/>
      <c r="E5" s="6"/>
      <c r="F5" s="6"/>
      <c r="G5" s="42"/>
    </row>
    <row r="6" spans="1:7" ht="15.75">
      <c r="A6" s="72"/>
      <c r="B6" s="37" t="s">
        <v>20</v>
      </c>
      <c r="C6" s="4"/>
      <c r="D6" s="4"/>
      <c r="E6" s="6"/>
      <c r="F6" s="6"/>
      <c r="G6" s="42"/>
    </row>
    <row r="7" spans="1:7" ht="7.5" customHeight="1">
      <c r="A7" s="72"/>
      <c r="B7" s="37"/>
      <c r="C7" s="4"/>
      <c r="D7" s="4"/>
      <c r="E7" s="6"/>
      <c r="F7" s="6"/>
      <c r="G7" s="42"/>
    </row>
    <row r="8" spans="1:7" ht="15.75">
      <c r="A8" s="72"/>
      <c r="B8" s="4" t="s">
        <v>495</v>
      </c>
      <c r="C8" s="37"/>
      <c r="D8" s="37"/>
      <c r="E8" s="6"/>
      <c r="F8" s="6"/>
      <c r="G8" s="42"/>
    </row>
    <row r="9" spans="1:7">
      <c r="A9" s="72"/>
      <c r="B9" s="79"/>
      <c r="C9" s="80"/>
      <c r="D9" s="79"/>
      <c r="E9" s="79"/>
      <c r="F9" s="81"/>
    </row>
    <row r="10" spans="1:7" ht="24" thickBot="1">
      <c r="A10" s="82"/>
      <c r="B10" s="488" t="s">
        <v>509</v>
      </c>
      <c r="C10" s="488"/>
      <c r="D10" s="488"/>
      <c r="E10" s="228" t="s">
        <v>75</v>
      </c>
      <c r="F10" s="228"/>
      <c r="G10" s="85"/>
    </row>
    <row r="11" spans="1:7" ht="51" customHeight="1" thickTop="1" thickBot="1">
      <c r="A11" s="72"/>
      <c r="B11" s="341" t="s">
        <v>413</v>
      </c>
      <c r="C11" s="331" t="s">
        <v>165</v>
      </c>
      <c r="D11" s="331" t="s">
        <v>478</v>
      </c>
      <c r="E11" s="333" t="s">
        <v>166</v>
      </c>
      <c r="F11" s="331" t="s">
        <v>479</v>
      </c>
      <c r="G11" s="335" t="s">
        <v>167</v>
      </c>
    </row>
    <row r="12" spans="1:7" ht="16.5" thickTop="1" thickBot="1">
      <c r="A12" s="72"/>
      <c r="B12" s="229"/>
      <c r="C12" s="230"/>
      <c r="D12" s="230"/>
      <c r="E12" s="230"/>
      <c r="F12" s="230"/>
      <c r="G12" s="232"/>
    </row>
    <row r="13" spans="1:7" ht="87" customHeight="1" thickTop="1">
      <c r="A13" s="89" t="s">
        <v>348</v>
      </c>
      <c r="B13" s="233">
        <v>1</v>
      </c>
      <c r="C13" s="234" t="s">
        <v>349</v>
      </c>
      <c r="D13" s="235" t="s">
        <v>350</v>
      </c>
      <c r="E13" s="234" t="s">
        <v>76</v>
      </c>
      <c r="F13" s="236" t="s">
        <v>23</v>
      </c>
      <c r="G13" s="238"/>
    </row>
    <row r="14" spans="1:7" ht="88.5" customHeight="1" thickBot="1">
      <c r="A14" s="89" t="s">
        <v>352</v>
      </c>
      <c r="B14" s="239">
        <v>2</v>
      </c>
      <c r="C14" s="240" t="s">
        <v>353</v>
      </c>
      <c r="D14" s="241" t="s">
        <v>237</v>
      </c>
      <c r="E14" s="240" t="s">
        <v>354</v>
      </c>
      <c r="F14" s="242" t="s">
        <v>23</v>
      </c>
      <c r="G14" s="244"/>
    </row>
    <row r="15" spans="1:7" ht="50.1" customHeight="1" thickTop="1" thickBot="1">
      <c r="A15" s="89"/>
      <c r="B15" s="453"/>
      <c r="C15" s="454"/>
      <c r="D15" s="455"/>
      <c r="E15" s="455"/>
      <c r="F15" s="456" t="s">
        <v>168</v>
      </c>
      <c r="G15" s="457"/>
    </row>
    <row r="16" spans="1:7" ht="16.5" thickTop="1">
      <c r="A16" s="72"/>
      <c r="B16" s="4"/>
      <c r="C16" s="37"/>
      <c r="D16" s="37"/>
      <c r="E16" s="6"/>
      <c r="F16" s="6"/>
    </row>
    <row r="17" spans="1:7" ht="15.75">
      <c r="A17" s="72"/>
      <c r="B17" s="4"/>
      <c r="C17" s="37"/>
      <c r="D17" s="37"/>
      <c r="E17" s="6"/>
      <c r="F17" s="6"/>
    </row>
    <row r="18" spans="1:7" ht="15.75">
      <c r="A18" s="72"/>
      <c r="B18" s="4"/>
      <c r="C18" s="37"/>
      <c r="D18" s="37"/>
      <c r="E18" s="6"/>
      <c r="F18" s="6"/>
    </row>
    <row r="19" spans="1:7" ht="24" thickBot="1">
      <c r="A19" s="82"/>
      <c r="B19" s="488" t="s">
        <v>510</v>
      </c>
      <c r="C19" s="488"/>
      <c r="D19" s="488"/>
      <c r="E19" s="228" t="s">
        <v>78</v>
      </c>
      <c r="F19" s="228"/>
      <c r="G19" s="85"/>
    </row>
    <row r="20" spans="1:7" ht="51" customHeight="1" thickTop="1" thickBot="1">
      <c r="A20" s="72"/>
      <c r="B20" s="341" t="s">
        <v>413</v>
      </c>
      <c r="C20" s="331" t="s">
        <v>165</v>
      </c>
      <c r="D20" s="331" t="s">
        <v>478</v>
      </c>
      <c r="E20" s="333" t="s">
        <v>166</v>
      </c>
      <c r="F20" s="331" t="s">
        <v>479</v>
      </c>
      <c r="G20" s="335" t="s">
        <v>167</v>
      </c>
    </row>
    <row r="21" spans="1:7" ht="16.5" thickTop="1" thickBot="1">
      <c r="A21" s="72"/>
      <c r="B21" s="229"/>
      <c r="C21" s="230"/>
      <c r="D21" s="230"/>
      <c r="E21" s="230"/>
      <c r="F21" s="230"/>
      <c r="G21" s="232"/>
    </row>
    <row r="22" spans="1:7" ht="156" customHeight="1" thickTop="1">
      <c r="A22" s="89" t="s">
        <v>356</v>
      </c>
      <c r="B22" s="233">
        <v>1</v>
      </c>
      <c r="C22" s="234" t="s">
        <v>357</v>
      </c>
      <c r="D22" s="235" t="s">
        <v>358</v>
      </c>
      <c r="E22" s="234" t="s">
        <v>79</v>
      </c>
      <c r="F22" s="285" t="s">
        <v>23</v>
      </c>
      <c r="G22" s="479"/>
    </row>
    <row r="23" spans="1:7" ht="83.25" customHeight="1">
      <c r="A23" s="89"/>
      <c r="B23" s="252">
        <v>2</v>
      </c>
      <c r="C23" s="253" t="s">
        <v>360</v>
      </c>
      <c r="D23" s="254" t="s">
        <v>361</v>
      </c>
      <c r="E23" s="253" t="s">
        <v>80</v>
      </c>
      <c r="F23" s="280" t="s">
        <v>23</v>
      </c>
      <c r="G23" s="256"/>
    </row>
    <row r="24" spans="1:7" ht="114.75" customHeight="1" thickBot="1">
      <c r="A24" s="89" t="s">
        <v>363</v>
      </c>
      <c r="B24" s="239">
        <v>3</v>
      </c>
      <c r="C24" s="240" t="s">
        <v>364</v>
      </c>
      <c r="D24" s="241" t="s">
        <v>365</v>
      </c>
      <c r="E24" s="240" t="s">
        <v>366</v>
      </c>
      <c r="F24" s="242" t="s">
        <v>23</v>
      </c>
      <c r="G24" s="244"/>
    </row>
    <row r="25" spans="1:7" ht="50.1" customHeight="1" thickTop="1" thickBot="1">
      <c r="A25" s="89"/>
      <c r="B25" s="453"/>
      <c r="C25" s="454"/>
      <c r="D25" s="455"/>
      <c r="E25" s="455"/>
      <c r="F25" s="456" t="s">
        <v>258</v>
      </c>
      <c r="G25" s="457"/>
    </row>
    <row r="26" spans="1:7" ht="15.75" thickTop="1"/>
    <row r="29" spans="1:7" ht="24" thickBot="1">
      <c r="A29" s="82"/>
      <c r="B29" s="488" t="s">
        <v>511</v>
      </c>
      <c r="C29" s="488"/>
      <c r="D29" s="488"/>
      <c r="E29" s="228" t="s">
        <v>82</v>
      </c>
      <c r="F29" s="228"/>
      <c r="G29" s="85"/>
    </row>
    <row r="30" spans="1:7" ht="51" customHeight="1" thickTop="1" thickBot="1">
      <c r="A30" s="72"/>
      <c r="B30" s="341" t="s">
        <v>413</v>
      </c>
      <c r="C30" s="331" t="s">
        <v>165</v>
      </c>
      <c r="D30" s="331" t="s">
        <v>478</v>
      </c>
      <c r="E30" s="333" t="s">
        <v>166</v>
      </c>
      <c r="F30" s="331" t="s">
        <v>479</v>
      </c>
      <c r="G30" s="335" t="s">
        <v>167</v>
      </c>
    </row>
    <row r="31" spans="1:7" ht="16.5" thickTop="1" thickBot="1">
      <c r="A31" s="72"/>
      <c r="B31" s="229"/>
      <c r="C31" s="230"/>
      <c r="D31" s="230"/>
      <c r="E31" s="230"/>
      <c r="F31" s="230"/>
      <c r="G31" s="232"/>
    </row>
    <row r="32" spans="1:7" ht="88.5" customHeight="1" thickTop="1">
      <c r="A32" s="89" t="s">
        <v>369</v>
      </c>
      <c r="B32" s="233">
        <v>1</v>
      </c>
      <c r="C32" s="234" t="s">
        <v>370</v>
      </c>
      <c r="D32" s="235" t="s">
        <v>371</v>
      </c>
      <c r="E32" s="234" t="s">
        <v>83</v>
      </c>
      <c r="F32" s="285" t="s">
        <v>23</v>
      </c>
      <c r="G32" s="238"/>
    </row>
    <row r="33" spans="1:7" ht="104.25" customHeight="1">
      <c r="A33" s="89"/>
      <c r="B33" s="252">
        <v>2</v>
      </c>
      <c r="C33" s="253" t="s">
        <v>373</v>
      </c>
      <c r="D33" s="254" t="s">
        <v>374</v>
      </c>
      <c r="E33" s="253" t="s">
        <v>84</v>
      </c>
      <c r="F33" s="280" t="s">
        <v>23</v>
      </c>
      <c r="G33" s="256"/>
    </row>
    <row r="34" spans="1:7" ht="104.25" customHeight="1">
      <c r="A34" s="89"/>
      <c r="B34" s="252">
        <v>3</v>
      </c>
      <c r="C34" s="253" t="s">
        <v>376</v>
      </c>
      <c r="D34" s="254" t="s">
        <v>377</v>
      </c>
      <c r="E34" s="253" t="s">
        <v>85</v>
      </c>
      <c r="F34" s="280" t="s">
        <v>23</v>
      </c>
      <c r="G34" s="256"/>
    </row>
    <row r="35" spans="1:7" ht="104.25" customHeight="1">
      <c r="A35" s="89"/>
      <c r="B35" s="252">
        <v>4</v>
      </c>
      <c r="C35" s="253" t="s">
        <v>379</v>
      </c>
      <c r="D35" s="254" t="s">
        <v>380</v>
      </c>
      <c r="E35" s="253" t="s">
        <v>381</v>
      </c>
      <c r="F35" s="280" t="s">
        <v>23</v>
      </c>
      <c r="G35" s="256"/>
    </row>
    <row r="36" spans="1:7" ht="114.75" customHeight="1" thickBot="1">
      <c r="A36" s="89" t="s">
        <v>383</v>
      </c>
      <c r="B36" s="239">
        <v>5</v>
      </c>
      <c r="C36" s="240" t="s">
        <v>384</v>
      </c>
      <c r="D36" s="241" t="s">
        <v>385</v>
      </c>
      <c r="E36" s="240" t="s">
        <v>87</v>
      </c>
      <c r="F36" s="242" t="s">
        <v>23</v>
      </c>
      <c r="G36" s="244"/>
    </row>
    <row r="37" spans="1:7" ht="50.1" customHeight="1" thickTop="1" thickBot="1">
      <c r="A37" s="89"/>
      <c r="B37" s="453"/>
      <c r="C37" s="454"/>
      <c r="D37" s="455"/>
      <c r="E37" s="455"/>
      <c r="F37" s="456" t="s">
        <v>258</v>
      </c>
      <c r="G37" s="457"/>
    </row>
    <row r="38" spans="1:7" ht="16.5" thickTop="1">
      <c r="A38" s="72"/>
      <c r="B38" s="4"/>
      <c r="C38" s="37"/>
      <c r="D38" s="37"/>
      <c r="E38" s="6"/>
      <c r="F38" s="6"/>
    </row>
    <row r="39" spans="1:7" ht="15.75">
      <c r="A39" s="72"/>
      <c r="B39" s="4"/>
      <c r="C39" s="37"/>
      <c r="D39" s="37"/>
      <c r="E39" s="6"/>
      <c r="F39" s="6"/>
    </row>
    <row r="40" spans="1:7" ht="15.75">
      <c r="A40" s="72"/>
      <c r="B40" s="4"/>
      <c r="C40" s="37"/>
      <c r="D40" s="37"/>
      <c r="E40" s="6"/>
      <c r="F40" s="6"/>
    </row>
    <row r="41" spans="1:7" ht="24" thickBot="1">
      <c r="A41" s="82"/>
      <c r="B41" s="488" t="s">
        <v>512</v>
      </c>
      <c r="C41" s="488"/>
      <c r="D41" s="488"/>
      <c r="E41" s="228" t="s">
        <v>88</v>
      </c>
      <c r="F41" s="228"/>
      <c r="G41" s="85"/>
    </row>
    <row r="42" spans="1:7" ht="51" customHeight="1" thickTop="1" thickBot="1">
      <c r="A42" s="72"/>
      <c r="B42" s="341" t="s">
        <v>413</v>
      </c>
      <c r="C42" s="331" t="s">
        <v>165</v>
      </c>
      <c r="D42" s="331" t="s">
        <v>478</v>
      </c>
      <c r="E42" s="333" t="s">
        <v>166</v>
      </c>
      <c r="F42" s="331" t="s">
        <v>479</v>
      </c>
      <c r="G42" s="335" t="s">
        <v>167</v>
      </c>
    </row>
    <row r="43" spans="1:7" ht="16.5" thickTop="1" thickBot="1">
      <c r="A43" s="72"/>
      <c r="B43" s="229"/>
      <c r="C43" s="230"/>
      <c r="D43" s="230"/>
      <c r="E43" s="230"/>
      <c r="F43" s="230"/>
      <c r="G43" s="232"/>
    </row>
    <row r="44" spans="1:7" ht="104.25" customHeight="1" thickTop="1">
      <c r="A44" s="89" t="s">
        <v>203</v>
      </c>
      <c r="B44" s="233">
        <v>1</v>
      </c>
      <c r="C44" s="234" t="s">
        <v>532</v>
      </c>
      <c r="D44" s="235" t="s">
        <v>114</v>
      </c>
      <c r="E44" s="234" t="s">
        <v>178</v>
      </c>
      <c r="F44" s="236" t="s">
        <v>23</v>
      </c>
      <c r="G44" s="238" t="s">
        <v>190</v>
      </c>
    </row>
    <row r="45" spans="1:7" ht="88.5" customHeight="1">
      <c r="A45" s="89" t="s">
        <v>204</v>
      </c>
      <c r="B45" s="252">
        <v>2</v>
      </c>
      <c r="C45" s="253" t="s">
        <v>179</v>
      </c>
      <c r="D45" s="254" t="s">
        <v>180</v>
      </c>
      <c r="E45" s="253" t="s">
        <v>181</v>
      </c>
      <c r="F45" s="280" t="s">
        <v>23</v>
      </c>
      <c r="G45" s="256" t="s">
        <v>190</v>
      </c>
    </row>
    <row r="46" spans="1:7" ht="88.5" customHeight="1">
      <c r="A46" s="89" t="s">
        <v>204</v>
      </c>
      <c r="B46" s="252">
        <v>3</v>
      </c>
      <c r="C46" s="253" t="s">
        <v>182</v>
      </c>
      <c r="D46" s="254" t="s">
        <v>183</v>
      </c>
      <c r="E46" s="253" t="s">
        <v>528</v>
      </c>
      <c r="F46" s="280" t="s">
        <v>22</v>
      </c>
      <c r="G46" s="256" t="s">
        <v>188</v>
      </c>
    </row>
    <row r="47" spans="1:7" ht="88.5" customHeight="1" thickBot="1">
      <c r="A47" s="89" t="s">
        <v>205</v>
      </c>
      <c r="B47" s="239">
        <v>4</v>
      </c>
      <c r="C47" s="240" t="s">
        <v>530</v>
      </c>
      <c r="D47" s="241" t="s">
        <v>189</v>
      </c>
      <c r="E47" s="240" t="s">
        <v>185</v>
      </c>
      <c r="F47" s="242" t="s">
        <v>23</v>
      </c>
      <c r="G47" s="244" t="s">
        <v>190</v>
      </c>
    </row>
    <row r="48" spans="1:7" ht="50.1" customHeight="1" thickTop="1" thickBot="1">
      <c r="A48" s="89"/>
      <c r="B48" s="453"/>
      <c r="C48" s="454"/>
      <c r="D48" s="455"/>
      <c r="E48" s="455"/>
      <c r="F48" s="456" t="s">
        <v>184</v>
      </c>
      <c r="G48" s="457"/>
    </row>
    <row r="49" spans="1:7" ht="15.75" thickTop="1">
      <c r="A49" s="72"/>
      <c r="B49" s="4"/>
      <c r="C49" s="4"/>
      <c r="D49" s="4"/>
      <c r="E49" s="6"/>
      <c r="F49" s="6"/>
    </row>
    <row r="50" spans="1:7">
      <c r="A50" s="72"/>
      <c r="B50" s="73"/>
      <c r="C50" s="74"/>
      <c r="D50" s="75"/>
      <c r="E50" s="141"/>
      <c r="F50" s="76"/>
    </row>
    <row r="51" spans="1:7">
      <c r="A51" s="72"/>
      <c r="B51" s="16"/>
      <c r="C51" s="77"/>
      <c r="D51" s="16"/>
      <c r="E51" s="16"/>
      <c r="F51" s="76"/>
    </row>
    <row r="52" spans="1:7">
      <c r="A52" s="72"/>
      <c r="B52" s="79"/>
      <c r="C52" s="80"/>
      <c r="D52" s="79"/>
      <c r="E52" s="79"/>
      <c r="F52" s="81"/>
    </row>
    <row r="53" spans="1:7" ht="24" thickBot="1">
      <c r="A53" s="82"/>
      <c r="B53" s="488" t="s">
        <v>513</v>
      </c>
      <c r="C53" s="488"/>
      <c r="D53" s="488"/>
      <c r="E53" s="228" t="s">
        <v>92</v>
      </c>
      <c r="F53" s="228"/>
      <c r="G53" s="85"/>
    </row>
    <row r="54" spans="1:7" ht="51" customHeight="1" thickTop="1" thickBot="1">
      <c r="A54" s="72"/>
      <c r="B54" s="341" t="s">
        <v>413</v>
      </c>
      <c r="C54" s="331" t="s">
        <v>165</v>
      </c>
      <c r="D54" s="331" t="s">
        <v>478</v>
      </c>
      <c r="E54" s="333" t="s">
        <v>166</v>
      </c>
      <c r="F54" s="331" t="s">
        <v>479</v>
      </c>
      <c r="G54" s="335" t="s">
        <v>167</v>
      </c>
    </row>
    <row r="55" spans="1:7" ht="16.5" thickTop="1" thickBot="1">
      <c r="A55" s="72"/>
      <c r="B55" s="229"/>
      <c r="C55" s="230"/>
      <c r="D55" s="230"/>
      <c r="E55" s="230"/>
      <c r="F55" s="230"/>
      <c r="G55" s="232"/>
    </row>
    <row r="56" spans="1:7" ht="104.25" customHeight="1" thickTop="1">
      <c r="A56" s="89" t="s">
        <v>207</v>
      </c>
      <c r="B56" s="233">
        <v>1</v>
      </c>
      <c r="C56" s="234" t="s">
        <v>531</v>
      </c>
      <c r="D56" s="235" t="s">
        <v>169</v>
      </c>
      <c r="E56" s="234" t="s">
        <v>108</v>
      </c>
      <c r="F56" s="236" t="s">
        <v>23</v>
      </c>
      <c r="G56" s="372"/>
    </row>
    <row r="57" spans="1:7" ht="104.25" customHeight="1">
      <c r="A57" s="89" t="s">
        <v>208</v>
      </c>
      <c r="B57" s="252">
        <v>2</v>
      </c>
      <c r="C57" s="253" t="s">
        <v>170</v>
      </c>
      <c r="D57" s="254" t="s">
        <v>114</v>
      </c>
      <c r="E57" s="253" t="s">
        <v>171</v>
      </c>
      <c r="F57" s="213" t="s">
        <v>23</v>
      </c>
      <c r="G57" s="273"/>
    </row>
    <row r="58" spans="1:7" ht="104.25" customHeight="1">
      <c r="A58" s="89" t="s">
        <v>208</v>
      </c>
      <c r="B58" s="252">
        <v>3</v>
      </c>
      <c r="C58" s="253" t="s">
        <v>533</v>
      </c>
      <c r="D58" s="254" t="s">
        <v>115</v>
      </c>
      <c r="E58" s="253" t="s">
        <v>172</v>
      </c>
      <c r="F58" s="213" t="s">
        <v>23</v>
      </c>
      <c r="G58" s="273"/>
    </row>
    <row r="59" spans="1:7" ht="88.5" customHeight="1" thickBot="1">
      <c r="A59" s="89" t="s">
        <v>209</v>
      </c>
      <c r="B59" s="239">
        <v>4</v>
      </c>
      <c r="C59" s="240" t="s">
        <v>173</v>
      </c>
      <c r="D59" s="241" t="s">
        <v>174</v>
      </c>
      <c r="E59" s="240" t="s">
        <v>175</v>
      </c>
      <c r="F59" s="242" t="s">
        <v>23</v>
      </c>
      <c r="G59" s="273"/>
    </row>
    <row r="60" spans="1:7" ht="50.1" customHeight="1" thickTop="1" thickBot="1">
      <c r="A60" s="89"/>
      <c r="B60" s="453"/>
      <c r="C60" s="454"/>
      <c r="D60" s="455"/>
      <c r="E60" s="455"/>
      <c r="F60" s="456" t="s">
        <v>168</v>
      </c>
      <c r="G60" s="457"/>
    </row>
    <row r="61" spans="1:7" ht="15.75" thickTop="1"/>
    <row r="64" spans="1:7" ht="24" thickBot="1">
      <c r="A64" s="82"/>
      <c r="B64" s="488" t="s">
        <v>514</v>
      </c>
      <c r="C64" s="488"/>
      <c r="D64" s="488"/>
      <c r="E64" s="228" t="s">
        <v>96</v>
      </c>
      <c r="F64" s="228"/>
      <c r="G64" s="85"/>
    </row>
    <row r="65" spans="1:7" ht="51" customHeight="1" thickTop="1" thickBot="1">
      <c r="A65" s="72"/>
      <c r="B65" s="341" t="s">
        <v>413</v>
      </c>
      <c r="C65" s="331" t="s">
        <v>165</v>
      </c>
      <c r="D65" s="331" t="s">
        <v>478</v>
      </c>
      <c r="E65" s="333" t="s">
        <v>166</v>
      </c>
      <c r="F65" s="331" t="s">
        <v>479</v>
      </c>
      <c r="G65" s="335" t="s">
        <v>167</v>
      </c>
    </row>
    <row r="66" spans="1:7" ht="16.5" thickTop="1" thickBot="1">
      <c r="A66" s="72"/>
      <c r="B66" s="229"/>
      <c r="C66" s="230"/>
      <c r="D66" s="230"/>
      <c r="E66" s="230"/>
      <c r="F66" s="230"/>
      <c r="G66" s="232"/>
    </row>
    <row r="67" spans="1:7" ht="104.25" customHeight="1" thickTop="1">
      <c r="A67" s="89" t="s">
        <v>210</v>
      </c>
      <c r="B67" s="233">
        <v>1</v>
      </c>
      <c r="C67" s="234" t="s">
        <v>132</v>
      </c>
      <c r="D67" s="235" t="s">
        <v>114</v>
      </c>
      <c r="E67" s="234" t="s">
        <v>155</v>
      </c>
      <c r="F67" s="236" t="s">
        <v>23</v>
      </c>
      <c r="G67" s="372"/>
    </row>
    <row r="68" spans="1:7" ht="104.25" customHeight="1">
      <c r="A68" s="89"/>
      <c r="B68" s="252">
        <v>2</v>
      </c>
      <c r="C68" s="253" t="s">
        <v>534</v>
      </c>
      <c r="D68" s="254" t="s">
        <v>133</v>
      </c>
      <c r="E68" s="253" t="s">
        <v>529</v>
      </c>
      <c r="F68" s="213" t="s">
        <v>23</v>
      </c>
      <c r="G68" s="273"/>
    </row>
    <row r="69" spans="1:7" ht="104.25" customHeight="1" thickBot="1">
      <c r="A69" s="89" t="s">
        <v>204</v>
      </c>
      <c r="B69" s="248">
        <v>3</v>
      </c>
      <c r="C69" s="249" t="s">
        <v>136</v>
      </c>
      <c r="D69" s="250" t="s">
        <v>177</v>
      </c>
      <c r="E69" s="249" t="s">
        <v>176</v>
      </c>
      <c r="F69" s="251" t="s">
        <v>23</v>
      </c>
      <c r="G69" s="273"/>
    </row>
    <row r="70" spans="1:7" ht="50.1" customHeight="1" thickTop="1" thickBot="1">
      <c r="A70" s="89"/>
      <c r="B70" s="453"/>
      <c r="C70" s="454"/>
      <c r="D70" s="455"/>
      <c r="E70" s="455"/>
      <c r="F70" s="456" t="s">
        <v>168</v>
      </c>
      <c r="G70" s="457"/>
    </row>
    <row r="71" spans="1:7" ht="15.75" thickTop="1"/>
    <row r="74" spans="1:7" ht="24" thickBot="1">
      <c r="A74" s="82"/>
      <c r="B74" s="488" t="s">
        <v>515</v>
      </c>
      <c r="C74" s="488"/>
      <c r="D74" s="488"/>
      <c r="E74" s="228" t="s">
        <v>213</v>
      </c>
      <c r="F74" s="228"/>
      <c r="G74" s="85"/>
    </row>
    <row r="75" spans="1:7" ht="51" customHeight="1" thickTop="1" thickBot="1">
      <c r="A75" s="72"/>
      <c r="B75" s="341" t="s">
        <v>413</v>
      </c>
      <c r="C75" s="331" t="s">
        <v>165</v>
      </c>
      <c r="D75" s="331" t="s">
        <v>478</v>
      </c>
      <c r="E75" s="333" t="s">
        <v>166</v>
      </c>
      <c r="F75" s="331" t="s">
        <v>479</v>
      </c>
      <c r="G75" s="335" t="s">
        <v>167</v>
      </c>
    </row>
    <row r="76" spans="1:7" ht="16.5" thickTop="1" thickBot="1">
      <c r="A76" s="72"/>
      <c r="B76" s="229"/>
      <c r="C76" s="230"/>
      <c r="D76" s="230"/>
      <c r="E76" s="230"/>
      <c r="F76" s="230"/>
      <c r="G76" s="232"/>
    </row>
    <row r="77" spans="1:7" ht="104.25" customHeight="1" thickTop="1">
      <c r="A77" s="89" t="s">
        <v>214</v>
      </c>
      <c r="B77" s="233">
        <v>1</v>
      </c>
      <c r="C77" s="369" t="s">
        <v>215</v>
      </c>
      <c r="D77" s="369" t="s">
        <v>216</v>
      </c>
      <c r="E77" s="370" t="s">
        <v>217</v>
      </c>
      <c r="F77" s="371" t="s">
        <v>23</v>
      </c>
      <c r="G77" s="372"/>
    </row>
    <row r="78" spans="1:7" ht="88.5" customHeight="1">
      <c r="A78" s="89" t="s">
        <v>219</v>
      </c>
      <c r="B78" s="252">
        <v>2</v>
      </c>
      <c r="C78" s="373" t="s">
        <v>220</v>
      </c>
      <c r="D78" s="373" t="s">
        <v>114</v>
      </c>
      <c r="E78" s="374" t="s">
        <v>221</v>
      </c>
      <c r="F78" s="375" t="s">
        <v>23</v>
      </c>
      <c r="G78" s="273"/>
    </row>
    <row r="79" spans="1:7" ht="81" customHeight="1" thickBot="1">
      <c r="A79" s="89" t="s">
        <v>223</v>
      </c>
      <c r="B79" s="239">
        <v>3</v>
      </c>
      <c r="C79" s="377" t="s">
        <v>224</v>
      </c>
      <c r="D79" s="377" t="s">
        <v>225</v>
      </c>
      <c r="E79" s="378" t="s">
        <v>226</v>
      </c>
      <c r="F79" s="379" t="s">
        <v>23</v>
      </c>
      <c r="G79" s="465"/>
    </row>
    <row r="80" spans="1:7" ht="50.1" customHeight="1" thickTop="1" thickBot="1">
      <c r="A80" s="89"/>
      <c r="B80" s="338"/>
      <c r="C80" s="458"/>
      <c r="D80" s="459"/>
      <c r="E80" s="459"/>
      <c r="F80" s="382" t="s">
        <v>168</v>
      </c>
      <c r="G80" s="460"/>
    </row>
    <row r="81" spans="1:7" ht="15.75" thickTop="1">
      <c r="A81" s="72"/>
      <c r="B81" s="73"/>
      <c r="C81" s="74"/>
      <c r="D81" s="75"/>
      <c r="E81" s="141"/>
      <c r="F81" s="76"/>
    </row>
    <row r="82" spans="1:7">
      <c r="A82" s="72"/>
      <c r="B82" s="16"/>
      <c r="C82" s="77"/>
      <c r="D82" s="16"/>
      <c r="E82" s="16"/>
      <c r="F82" s="76"/>
    </row>
    <row r="83" spans="1:7">
      <c r="A83" s="72"/>
      <c r="B83" s="79"/>
      <c r="C83" s="80"/>
      <c r="D83" s="79"/>
      <c r="E83" s="79"/>
      <c r="F83" s="81"/>
    </row>
    <row r="84" spans="1:7" ht="24" thickBot="1">
      <c r="A84" s="82"/>
      <c r="B84" s="488" t="s">
        <v>516</v>
      </c>
      <c r="C84" s="488"/>
      <c r="D84" s="488"/>
      <c r="E84" s="228" t="s">
        <v>104</v>
      </c>
      <c r="F84" s="228"/>
      <c r="G84" s="85"/>
    </row>
    <row r="85" spans="1:7" ht="51" customHeight="1" thickTop="1" thickBot="1">
      <c r="A85" s="72"/>
      <c r="B85" s="341" t="s">
        <v>413</v>
      </c>
      <c r="C85" s="331" t="s">
        <v>165</v>
      </c>
      <c r="D85" s="331" t="s">
        <v>478</v>
      </c>
      <c r="E85" s="333" t="s">
        <v>166</v>
      </c>
      <c r="F85" s="331" t="s">
        <v>479</v>
      </c>
      <c r="G85" s="335" t="s">
        <v>167</v>
      </c>
    </row>
    <row r="86" spans="1:7" ht="16.5" thickTop="1" thickBot="1">
      <c r="A86" s="72"/>
      <c r="B86" s="229"/>
      <c r="C86" s="230"/>
      <c r="D86" s="230"/>
      <c r="E86" s="230"/>
      <c r="F86" s="230"/>
      <c r="G86" s="232"/>
    </row>
    <row r="87" spans="1:7" ht="104.25" customHeight="1" thickTop="1">
      <c r="A87" s="89" t="s">
        <v>229</v>
      </c>
      <c r="B87" s="233">
        <v>1</v>
      </c>
      <c r="C87" s="235" t="s">
        <v>230</v>
      </c>
      <c r="D87" s="235" t="s">
        <v>231</v>
      </c>
      <c r="E87" s="234" t="s">
        <v>232</v>
      </c>
      <c r="F87" s="236" t="s">
        <v>23</v>
      </c>
      <c r="G87" s="381"/>
    </row>
    <row r="88" spans="1:7" ht="81" customHeight="1" thickBot="1">
      <c r="A88" s="89" t="s">
        <v>235</v>
      </c>
      <c r="B88" s="239">
        <v>2</v>
      </c>
      <c r="C88" s="241" t="s">
        <v>236</v>
      </c>
      <c r="D88" s="241" t="s">
        <v>237</v>
      </c>
      <c r="E88" s="241" t="s">
        <v>238</v>
      </c>
      <c r="F88" s="311" t="s">
        <v>23</v>
      </c>
      <c r="G88" s="274"/>
    </row>
    <row r="89" spans="1:7" ht="50.1" customHeight="1" thickTop="1" thickBot="1">
      <c r="A89" s="89"/>
      <c r="B89" s="338"/>
      <c r="C89" s="458"/>
      <c r="D89" s="459"/>
      <c r="E89" s="459"/>
      <c r="F89" s="456" t="s">
        <v>168</v>
      </c>
      <c r="G89" s="461"/>
    </row>
    <row r="90" spans="1:7" ht="15.75" thickTop="1"/>
  </sheetData>
  <mergeCells count="8">
    <mergeCell ref="B74:D74"/>
    <mergeCell ref="B84:D84"/>
    <mergeCell ref="B10:D10"/>
    <mergeCell ref="B19:D19"/>
    <mergeCell ref="B29:D29"/>
    <mergeCell ref="B53:D53"/>
    <mergeCell ref="B64:D64"/>
    <mergeCell ref="B41:D41"/>
  </mergeCells>
  <conditionalFormatting sqref="B67:F69 B44:G47 B13:G14 B77:F79 E22:F24 E32 F32:F36 B87:F88 B56:F59">
    <cfRule type="cellIs" dxfId="182" priority="64" stopIfTrue="1" operator="greaterThan">
      <formula>0</formula>
    </cfRule>
  </conditionalFormatting>
  <conditionalFormatting sqref="D22">
    <cfRule type="cellIs" dxfId="181" priority="30" stopIfTrue="1" operator="greaterThan">
      <formula>0</formula>
    </cfRule>
  </conditionalFormatting>
  <conditionalFormatting sqref="B22 B24">
    <cfRule type="cellIs" dxfId="180" priority="29" stopIfTrue="1" operator="greaterThan">
      <formula>0</formula>
    </cfRule>
  </conditionalFormatting>
  <conditionalFormatting sqref="G22">
    <cfRule type="cellIs" dxfId="179" priority="28" stopIfTrue="1" operator="greaterThan">
      <formula>0</formula>
    </cfRule>
  </conditionalFormatting>
  <conditionalFormatting sqref="G24">
    <cfRule type="cellIs" dxfId="178" priority="27" stopIfTrue="1" operator="greaterThan">
      <formula>0</formula>
    </cfRule>
  </conditionalFormatting>
  <conditionalFormatting sqref="C22">
    <cfRule type="cellIs" dxfId="177" priority="26" stopIfTrue="1" operator="greaterThan">
      <formula>0</formula>
    </cfRule>
  </conditionalFormatting>
  <conditionalFormatting sqref="C24">
    <cfRule type="cellIs" dxfId="176" priority="25" stopIfTrue="1" operator="greaterThan">
      <formula>0</formula>
    </cfRule>
  </conditionalFormatting>
  <conditionalFormatting sqref="D24">
    <cfRule type="cellIs" dxfId="175" priority="24" stopIfTrue="1" operator="greaterThan">
      <formula>0</formula>
    </cfRule>
  </conditionalFormatting>
  <conditionalFormatting sqref="B23">
    <cfRule type="cellIs" dxfId="174" priority="23" stopIfTrue="1" operator="greaterThan">
      <formula>0</formula>
    </cfRule>
  </conditionalFormatting>
  <conditionalFormatting sqref="G23">
    <cfRule type="cellIs" dxfId="173" priority="22" stopIfTrue="1" operator="greaterThan">
      <formula>0</formula>
    </cfRule>
  </conditionalFormatting>
  <conditionalFormatting sqref="C23">
    <cfRule type="cellIs" dxfId="172" priority="21" stopIfTrue="1" operator="greaterThan">
      <formula>0</formula>
    </cfRule>
  </conditionalFormatting>
  <conditionalFormatting sqref="D23">
    <cfRule type="cellIs" dxfId="171" priority="20" stopIfTrue="1" operator="greaterThan">
      <formula>0</formula>
    </cfRule>
  </conditionalFormatting>
  <conditionalFormatting sqref="D33">
    <cfRule type="cellIs" dxfId="170" priority="19" stopIfTrue="1" operator="greaterThan">
      <formula>0</formula>
    </cfRule>
  </conditionalFormatting>
  <conditionalFormatting sqref="D35">
    <cfRule type="cellIs" dxfId="169" priority="18" stopIfTrue="1" operator="greaterThan">
      <formula>0</formula>
    </cfRule>
  </conditionalFormatting>
  <conditionalFormatting sqref="D32">
    <cfRule type="cellIs" dxfId="168" priority="17" stopIfTrue="1" operator="greaterThan">
      <formula>0</formula>
    </cfRule>
  </conditionalFormatting>
  <conditionalFormatting sqref="B32 B36 E33:E36">
    <cfRule type="cellIs" dxfId="167" priority="16" stopIfTrue="1" operator="greaterThan">
      <formula>0</formula>
    </cfRule>
  </conditionalFormatting>
  <conditionalFormatting sqref="G32">
    <cfRule type="cellIs" dxfId="166" priority="15" stopIfTrue="1" operator="greaterThan">
      <formula>0</formula>
    </cfRule>
  </conditionalFormatting>
  <conditionalFormatting sqref="G36">
    <cfRule type="cellIs" dxfId="165" priority="14" stopIfTrue="1" operator="greaterThan">
      <formula>0</formula>
    </cfRule>
  </conditionalFormatting>
  <conditionalFormatting sqref="C32">
    <cfRule type="cellIs" dxfId="164" priority="13" stopIfTrue="1" operator="greaterThan">
      <formula>0</formula>
    </cfRule>
  </conditionalFormatting>
  <conditionalFormatting sqref="C36">
    <cfRule type="cellIs" dxfId="163" priority="12" stopIfTrue="1" operator="greaterThan">
      <formula>0</formula>
    </cfRule>
  </conditionalFormatting>
  <conditionalFormatting sqref="D36">
    <cfRule type="cellIs" dxfId="162" priority="11" stopIfTrue="1" operator="greaterThan">
      <formula>0</formula>
    </cfRule>
  </conditionalFormatting>
  <conditionalFormatting sqref="B33">
    <cfRule type="cellIs" dxfId="161" priority="10" stopIfTrue="1" operator="greaterThan">
      <formula>0</formula>
    </cfRule>
  </conditionalFormatting>
  <conditionalFormatting sqref="C33">
    <cfRule type="cellIs" dxfId="160" priority="9" stopIfTrue="1" operator="greaterThan">
      <formula>0</formula>
    </cfRule>
  </conditionalFormatting>
  <conditionalFormatting sqref="B35">
    <cfRule type="cellIs" dxfId="159" priority="8" stopIfTrue="1" operator="greaterThan">
      <formula>0</formula>
    </cfRule>
  </conditionalFormatting>
  <conditionalFormatting sqref="C35">
    <cfRule type="cellIs" dxfId="158" priority="7" stopIfTrue="1" operator="greaterThan">
      <formula>0</formula>
    </cfRule>
  </conditionalFormatting>
  <conditionalFormatting sqref="D34">
    <cfRule type="cellIs" dxfId="157" priority="6" stopIfTrue="1" operator="greaterThan">
      <formula>0</formula>
    </cfRule>
  </conditionalFormatting>
  <conditionalFormatting sqref="B34">
    <cfRule type="cellIs" dxfId="156" priority="5" stopIfTrue="1" operator="greaterThan">
      <formula>0</formula>
    </cfRule>
  </conditionalFormatting>
  <conditionalFormatting sqref="C34">
    <cfRule type="cellIs" dxfId="155" priority="4" stopIfTrue="1" operator="greaterThan">
      <formula>0</formula>
    </cfRule>
  </conditionalFormatting>
  <conditionalFormatting sqref="G33">
    <cfRule type="cellIs" dxfId="154" priority="3" stopIfTrue="1" operator="greaterThan">
      <formula>0</formula>
    </cfRule>
  </conditionalFormatting>
  <conditionalFormatting sqref="G34">
    <cfRule type="cellIs" dxfId="153" priority="2" stopIfTrue="1" operator="greaterThan">
      <formula>0</formula>
    </cfRule>
  </conditionalFormatting>
  <conditionalFormatting sqref="G35">
    <cfRule type="cellIs" dxfId="152" priority="1" stopIfTrue="1" operator="greaterThan">
      <formula>0</formula>
    </cfRule>
  </conditionalFormatting>
  <printOptions horizontalCentered="1"/>
  <pageMargins left="0.23622047244094491" right="0.23622047244094491" top="0.74803149606299213" bottom="0.74803149606299213" header="0.31496062992125984" footer="0.31496062992125984"/>
  <pageSetup scale="54" orientation="landscape" r:id="rId1"/>
  <headerFooter alignWithMargins="0">
    <oddFooter>&amp;L&amp;"Arial,Normal"&amp;9&amp;F
&amp;A&amp;C&amp;"Arial,Normal"&amp;10&amp;P de &amp;N&amp;R&amp;"Arial,Normal"&amp;9INSTITUTO NACIONAL DE VIAS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92D050"/>
  </sheetPr>
  <dimension ref="A1:R230"/>
  <sheetViews>
    <sheetView showGridLines="0" zoomScaleNormal="100" workbookViewId="0"/>
  </sheetViews>
  <sheetFormatPr baseColWidth="10" defaultColWidth="11.42578125" defaultRowHeight="15"/>
  <cols>
    <col min="1" max="1" width="2.140625" style="44" customWidth="1"/>
    <col min="2" max="2" width="7" bestFit="1" customWidth="1"/>
    <col min="3" max="3" width="15.42578125" customWidth="1"/>
    <col min="4" max="4" width="9.140625" customWidth="1"/>
    <col min="5" max="5" width="36.140625" customWidth="1"/>
    <col min="6" max="6" width="15.5703125" style="142" customWidth="1"/>
    <col min="7" max="7" width="11.140625" customWidth="1"/>
    <col min="8" max="8" width="13.42578125" customWidth="1"/>
    <col min="9" max="9" width="10.85546875" customWidth="1"/>
    <col min="10" max="10" width="16.140625" customWidth="1"/>
    <col min="11" max="13" width="16.7109375" customWidth="1"/>
    <col min="14" max="14" width="16.85546875" customWidth="1"/>
    <col min="15" max="15" width="11.5703125" customWidth="1"/>
    <col min="16" max="16" width="15.5703125" customWidth="1"/>
    <col min="17" max="17" width="17" customWidth="1"/>
    <col min="18" max="18" width="46.42578125" customWidth="1"/>
  </cols>
  <sheetData>
    <row r="1" spans="1:18" ht="18">
      <c r="A1" s="72"/>
      <c r="B1" s="38" t="s">
        <v>61</v>
      </c>
      <c r="C1" s="1"/>
      <c r="D1" s="1"/>
      <c r="E1" s="2"/>
      <c r="F1" s="2"/>
      <c r="G1" s="6"/>
      <c r="H1" s="6"/>
      <c r="I1" s="6"/>
      <c r="J1" s="6"/>
      <c r="K1" s="6"/>
      <c r="L1" s="57"/>
      <c r="M1" s="57"/>
      <c r="N1" s="111"/>
      <c r="O1" s="111"/>
      <c r="P1" s="111"/>
      <c r="Q1" s="111"/>
      <c r="R1" s="57"/>
    </row>
    <row r="2" spans="1:18" ht="15.75">
      <c r="A2" s="72"/>
      <c r="B2" s="31" t="str">
        <f>+'LISTA PROPONENTES'!B2</f>
        <v>VICEPRESIDENCIA GESTIÓN CONTRACTUAL</v>
      </c>
      <c r="C2" s="37"/>
      <c r="D2" s="37"/>
      <c r="E2" s="2"/>
      <c r="F2" s="2"/>
      <c r="G2" s="6"/>
      <c r="H2" s="6"/>
      <c r="I2" s="6"/>
      <c r="J2" s="6"/>
      <c r="K2" s="6"/>
      <c r="L2" s="57"/>
      <c r="M2" s="57"/>
      <c r="N2" s="111"/>
      <c r="O2" s="111"/>
      <c r="P2" s="111"/>
      <c r="Q2" s="111"/>
      <c r="R2" s="57"/>
    </row>
    <row r="3" spans="1:18" ht="8.25" customHeight="1">
      <c r="A3" s="72"/>
      <c r="B3" s="31"/>
      <c r="C3" s="4"/>
      <c r="D3" s="37"/>
      <c r="E3" s="2"/>
      <c r="F3" s="2"/>
      <c r="G3" s="6"/>
      <c r="H3" s="6"/>
      <c r="I3" s="6"/>
      <c r="J3" s="6"/>
      <c r="K3" s="6"/>
      <c r="L3" s="57"/>
      <c r="M3" s="57"/>
      <c r="N3" s="111"/>
      <c r="O3" s="111"/>
      <c r="P3" s="111"/>
      <c r="Q3" s="111"/>
      <c r="R3" s="57"/>
    </row>
    <row r="4" spans="1:18">
      <c r="A4" s="72"/>
      <c r="B4" s="4" t="str">
        <f>+'LISTA PROPONENTES'!B4</f>
        <v>PROCESO No. VJ-VGC-CM-010-2013</v>
      </c>
      <c r="C4" s="98"/>
      <c r="D4" s="98"/>
      <c r="E4" s="2"/>
      <c r="F4" s="2"/>
      <c r="G4" s="6"/>
      <c r="H4" s="6"/>
      <c r="I4" s="6"/>
      <c r="J4" s="6"/>
      <c r="K4" s="6"/>
      <c r="L4" s="57"/>
      <c r="M4" s="57"/>
      <c r="N4" s="111"/>
      <c r="O4" s="111"/>
      <c r="P4" s="111"/>
      <c r="Q4" s="111"/>
      <c r="R4" s="57"/>
    </row>
    <row r="5" spans="1:18" ht="9.75" customHeight="1">
      <c r="A5" s="72"/>
      <c r="B5" s="94"/>
      <c r="C5" s="4"/>
      <c r="D5" s="4"/>
      <c r="E5" s="2"/>
      <c r="F5" s="2"/>
      <c r="G5" s="6"/>
      <c r="H5" s="6"/>
      <c r="I5" s="6"/>
      <c r="J5" s="6"/>
      <c r="K5" s="6"/>
      <c r="L5" s="57"/>
      <c r="M5" s="57"/>
      <c r="N5" s="111"/>
      <c r="O5" s="111"/>
      <c r="P5" s="111"/>
      <c r="Q5" s="111"/>
      <c r="R5" s="57"/>
    </row>
    <row r="6" spans="1:18" ht="15.75">
      <c r="A6" s="72"/>
      <c r="B6" s="37" t="s">
        <v>24</v>
      </c>
      <c r="C6" s="4"/>
      <c r="D6" s="4"/>
      <c r="E6" s="2"/>
      <c r="F6" s="2"/>
      <c r="G6" s="6"/>
      <c r="H6" s="6"/>
      <c r="I6" s="6"/>
      <c r="J6" s="6"/>
      <c r="K6" s="6"/>
      <c r="L6" s="57"/>
      <c r="M6" s="57"/>
      <c r="N6" s="111"/>
      <c r="O6" s="111"/>
      <c r="P6" s="111"/>
      <c r="Q6" s="111"/>
      <c r="R6" s="57"/>
    </row>
    <row r="7" spans="1:18" s="142" customFormat="1" ht="8.25" customHeight="1">
      <c r="A7" s="72"/>
      <c r="B7" s="37"/>
      <c r="C7" s="4"/>
      <c r="D7" s="4"/>
      <c r="E7" s="2"/>
      <c r="F7" s="2"/>
      <c r="G7" s="6"/>
      <c r="H7" s="6"/>
      <c r="I7" s="6"/>
      <c r="J7" s="6"/>
      <c r="K7" s="6"/>
      <c r="L7" s="57"/>
      <c r="M7" s="57"/>
      <c r="N7" s="111"/>
      <c r="O7" s="111"/>
      <c r="P7" s="111"/>
      <c r="Q7" s="111"/>
      <c r="R7" s="57"/>
    </row>
    <row r="8" spans="1:18" ht="15.75">
      <c r="A8" s="72"/>
      <c r="B8" s="4" t="s">
        <v>504</v>
      </c>
      <c r="C8" s="37"/>
      <c r="D8" s="37"/>
      <c r="E8" s="2"/>
      <c r="F8" s="2"/>
      <c r="G8" s="6"/>
      <c r="H8" s="6"/>
      <c r="I8" s="6"/>
      <c r="J8" s="6"/>
      <c r="K8" s="6"/>
      <c r="L8" s="57"/>
      <c r="M8" s="57"/>
      <c r="N8" s="111"/>
      <c r="O8" s="111"/>
      <c r="P8" s="111"/>
      <c r="Q8" s="111"/>
      <c r="R8" s="57"/>
    </row>
    <row r="9" spans="1:18" ht="15.75" thickBot="1">
      <c r="A9" s="72"/>
      <c r="B9" s="4"/>
      <c r="C9" s="4"/>
      <c r="D9" s="4"/>
      <c r="E9" s="2"/>
      <c r="F9" s="2"/>
      <c r="G9" s="6"/>
      <c r="H9" s="6"/>
      <c r="I9" s="6"/>
      <c r="J9" s="6"/>
      <c r="K9" s="6"/>
      <c r="L9" s="57"/>
      <c r="M9" s="57"/>
      <c r="N9" s="111"/>
      <c r="O9" s="111"/>
      <c r="P9" s="111"/>
      <c r="Q9" s="111"/>
      <c r="R9" s="7"/>
    </row>
    <row r="10" spans="1:18">
      <c r="A10" s="72"/>
      <c r="B10" s="73"/>
      <c r="C10" s="74"/>
      <c r="D10" s="75"/>
      <c r="E10" s="141"/>
      <c r="F10" s="141"/>
      <c r="G10" s="75"/>
      <c r="H10" s="76"/>
      <c r="I10" s="76"/>
      <c r="J10" s="7"/>
      <c r="K10" s="7"/>
      <c r="L10" s="7"/>
      <c r="M10" s="147"/>
      <c r="N10" s="148"/>
      <c r="P10" s="339" t="s">
        <v>492</v>
      </c>
      <c r="Q10" s="150" t="s">
        <v>42</v>
      </c>
      <c r="R10" s="7"/>
    </row>
    <row r="11" spans="1:18" ht="15.75" thickBot="1">
      <c r="A11" s="72"/>
      <c r="B11" s="16"/>
      <c r="C11" s="77"/>
      <c r="D11" s="16"/>
      <c r="E11" s="16"/>
      <c r="F11" s="16"/>
      <c r="G11" s="16"/>
      <c r="H11" s="76"/>
      <c r="I11" s="76"/>
      <c r="J11" s="7"/>
      <c r="K11" s="78"/>
      <c r="L11" s="7"/>
      <c r="M11" s="147"/>
      <c r="N11" s="149"/>
      <c r="P11" s="340">
        <v>34335</v>
      </c>
      <c r="Q11" s="151">
        <v>41607</v>
      </c>
      <c r="R11" s="7"/>
    </row>
    <row r="12" spans="1:18" s="142" customFormat="1" ht="11.25" customHeight="1">
      <c r="A12" s="72"/>
      <c r="B12" s="79"/>
      <c r="C12" s="80"/>
      <c r="D12" s="79"/>
      <c r="E12" s="79"/>
      <c r="F12" s="79"/>
      <c r="G12" s="79"/>
      <c r="H12" s="81"/>
      <c r="I12" s="81"/>
      <c r="J12" s="79"/>
      <c r="K12" s="81"/>
      <c r="L12" s="81"/>
      <c r="M12" s="81"/>
      <c r="N12" s="81"/>
      <c r="O12" s="81"/>
      <c r="P12" s="81"/>
      <c r="Q12" s="81"/>
      <c r="R12" s="7"/>
    </row>
    <row r="13" spans="1:18" s="142" customFormat="1" ht="24" thickBot="1">
      <c r="A13" s="82"/>
      <c r="B13" s="507" t="s">
        <v>35</v>
      </c>
      <c r="C13" s="507"/>
      <c r="D13" s="507"/>
      <c r="E13" s="194">
        <v>1</v>
      </c>
      <c r="F13" s="194"/>
      <c r="G13" s="84" t="s">
        <v>75</v>
      </c>
      <c r="H13" s="85"/>
      <c r="I13" s="85"/>
      <c r="J13" s="84"/>
      <c r="K13" s="84"/>
      <c r="L13" s="83"/>
      <c r="M13" s="85"/>
      <c r="N13" s="85"/>
      <c r="O13" s="85"/>
      <c r="P13" s="85"/>
      <c r="Q13" s="85"/>
      <c r="R13" s="85"/>
    </row>
    <row r="14" spans="1:18" s="142" customFormat="1" ht="45" customHeight="1" thickTop="1">
      <c r="A14" s="72"/>
      <c r="B14" s="508" t="s">
        <v>413</v>
      </c>
      <c r="C14" s="86" t="s">
        <v>9</v>
      </c>
      <c r="D14" s="286" t="s">
        <v>140</v>
      </c>
      <c r="E14" s="287"/>
      <c r="F14" s="421"/>
      <c r="G14" s="288" t="s">
        <v>36</v>
      </c>
      <c r="H14" s="289"/>
      <c r="I14" s="510" t="s">
        <v>488</v>
      </c>
      <c r="J14" s="510" t="s">
        <v>10</v>
      </c>
      <c r="K14" s="510" t="s">
        <v>44</v>
      </c>
      <c r="L14" s="510" t="s">
        <v>45</v>
      </c>
      <c r="M14" s="510" t="s">
        <v>46</v>
      </c>
      <c r="N14" s="288" t="s">
        <v>489</v>
      </c>
      <c r="O14" s="288"/>
      <c r="P14" s="288"/>
      <c r="Q14" s="422"/>
      <c r="R14" s="512" t="s">
        <v>17</v>
      </c>
    </row>
    <row r="15" spans="1:18" s="142" customFormat="1" ht="45" customHeight="1" thickBot="1">
      <c r="A15" s="72"/>
      <c r="B15" s="509"/>
      <c r="C15" s="87" t="s">
        <v>11</v>
      </c>
      <c r="D15" s="257" t="s">
        <v>0</v>
      </c>
      <c r="E15" s="257" t="s">
        <v>12</v>
      </c>
      <c r="F15" s="332" t="s">
        <v>535</v>
      </c>
      <c r="G15" s="257" t="s">
        <v>37</v>
      </c>
      <c r="H15" s="88" t="s">
        <v>49</v>
      </c>
      <c r="I15" s="511"/>
      <c r="J15" s="511"/>
      <c r="K15" s="511"/>
      <c r="L15" s="511"/>
      <c r="M15" s="511"/>
      <c r="N15" s="334" t="s">
        <v>483</v>
      </c>
      <c r="O15" s="332" t="s">
        <v>388</v>
      </c>
      <c r="P15" s="334" t="s">
        <v>59</v>
      </c>
      <c r="Q15" s="332" t="s">
        <v>490</v>
      </c>
      <c r="R15" s="513"/>
    </row>
    <row r="16" spans="1:18" s="142" customFormat="1" ht="12" customHeight="1" thickTop="1">
      <c r="A16" s="72"/>
      <c r="B16" s="229"/>
      <c r="C16" s="230"/>
      <c r="D16" s="230"/>
      <c r="E16" s="230"/>
      <c r="F16" s="230"/>
      <c r="G16" s="230"/>
      <c r="H16" s="230"/>
      <c r="I16" s="230"/>
      <c r="J16" s="230"/>
      <c r="K16" s="230"/>
      <c r="L16" s="230"/>
      <c r="M16" s="230"/>
      <c r="N16" s="230"/>
      <c r="O16" s="230"/>
      <c r="P16" s="230"/>
      <c r="Q16" s="230"/>
      <c r="R16" s="290"/>
    </row>
    <row r="17" spans="1:18" s="142" customFormat="1" ht="12" customHeight="1">
      <c r="A17" s="72"/>
      <c r="B17" s="426" t="s">
        <v>67</v>
      </c>
      <c r="C17" s="423"/>
      <c r="D17" s="425"/>
      <c r="E17" s="425"/>
      <c r="F17" s="425"/>
      <c r="G17" s="425"/>
      <c r="H17" s="425"/>
      <c r="I17" s="425"/>
      <c r="J17" s="425"/>
      <c r="K17" s="425"/>
      <c r="L17" s="425"/>
      <c r="M17" s="425"/>
      <c r="N17" s="425"/>
      <c r="O17" s="425"/>
      <c r="P17" s="425"/>
      <c r="Q17" s="425"/>
      <c r="R17" s="424"/>
    </row>
    <row r="18" spans="1:18" s="142" customFormat="1" ht="86.25" customHeight="1">
      <c r="A18" s="89" t="s">
        <v>389</v>
      </c>
      <c r="B18" s="252">
        <v>1</v>
      </c>
      <c r="C18" s="254" t="s">
        <v>264</v>
      </c>
      <c r="D18" s="254" t="s">
        <v>350</v>
      </c>
      <c r="E18" s="253" t="s">
        <v>349</v>
      </c>
      <c r="F18" s="253" t="s">
        <v>390</v>
      </c>
      <c r="G18" s="254" t="s">
        <v>70</v>
      </c>
      <c r="H18" s="292">
        <v>1</v>
      </c>
      <c r="I18" s="213" t="s">
        <v>23</v>
      </c>
      <c r="J18" s="280" t="s">
        <v>76</v>
      </c>
      <c r="K18" s="293">
        <v>34792</v>
      </c>
      <c r="L18" s="293">
        <v>35703</v>
      </c>
      <c r="M18" s="276">
        <v>2161633989</v>
      </c>
      <c r="N18" s="276">
        <v>2127512355</v>
      </c>
      <c r="O18" s="295">
        <v>1</v>
      </c>
      <c r="P18" s="294">
        <v>17888</v>
      </c>
      <c r="Q18" s="294">
        <v>17888</v>
      </c>
      <c r="R18" s="296"/>
    </row>
    <row r="19" spans="1:18" s="142" customFormat="1" ht="51.75" customHeight="1">
      <c r="A19" s="89" t="s">
        <v>391</v>
      </c>
      <c r="B19" s="252">
        <v>2</v>
      </c>
      <c r="C19" s="254" t="s">
        <v>264</v>
      </c>
      <c r="D19" s="254" t="s">
        <v>392</v>
      </c>
      <c r="E19" s="253" t="s">
        <v>393</v>
      </c>
      <c r="F19" s="253" t="s">
        <v>390</v>
      </c>
      <c r="G19" s="254" t="s">
        <v>70</v>
      </c>
      <c r="H19" s="213">
        <v>1</v>
      </c>
      <c r="I19" s="280" t="s">
        <v>23</v>
      </c>
      <c r="J19" s="280" t="s">
        <v>76</v>
      </c>
      <c r="K19" s="293">
        <v>35626</v>
      </c>
      <c r="L19" s="293">
        <v>36556</v>
      </c>
      <c r="M19" s="276">
        <v>2630252441</v>
      </c>
      <c r="N19" s="276">
        <v>2628692093</v>
      </c>
      <c r="O19" s="295">
        <v>1</v>
      </c>
      <c r="P19" s="294">
        <v>15283</v>
      </c>
      <c r="Q19" s="294">
        <v>15283</v>
      </c>
      <c r="R19" s="297"/>
    </row>
    <row r="20" spans="1:18" s="142" customFormat="1">
      <c r="A20" s="89" t="s">
        <v>436</v>
      </c>
      <c r="B20" s="252">
        <v>3</v>
      </c>
      <c r="C20" s="373"/>
      <c r="D20" s="373"/>
      <c r="E20" s="373"/>
      <c r="F20" s="373"/>
      <c r="G20" s="373"/>
      <c r="H20" s="376"/>
      <c r="I20" s="376"/>
      <c r="J20" s="375"/>
      <c r="K20" s="293"/>
      <c r="L20" s="293"/>
      <c r="M20" s="276"/>
      <c r="N20" s="276">
        <v>0</v>
      </c>
      <c r="O20" s="295">
        <v>0</v>
      </c>
      <c r="P20" s="294">
        <v>0</v>
      </c>
      <c r="Q20" s="429" t="s">
        <v>310</v>
      </c>
      <c r="R20" s="297"/>
    </row>
    <row r="21" spans="1:18" s="142" customFormat="1" ht="12.75" customHeight="1">
      <c r="A21" s="89"/>
      <c r="B21" s="291" t="s">
        <v>64</v>
      </c>
      <c r="C21" s="423"/>
      <c r="D21" s="427"/>
      <c r="E21" s="427"/>
      <c r="F21" s="427"/>
      <c r="G21" s="427"/>
      <c r="H21" s="427"/>
      <c r="I21" s="427"/>
      <c r="J21" s="427"/>
      <c r="K21" s="427"/>
      <c r="L21" s="427"/>
      <c r="M21" s="427"/>
      <c r="N21" s="427"/>
      <c r="O21" s="427"/>
      <c r="P21" s="427"/>
      <c r="Q21" s="427"/>
      <c r="R21" s="424"/>
    </row>
    <row r="22" spans="1:18" s="142" customFormat="1" ht="91.5" customHeight="1">
      <c r="A22" s="89" t="s">
        <v>394</v>
      </c>
      <c r="B22" s="252">
        <v>4</v>
      </c>
      <c r="C22" s="254" t="s">
        <v>395</v>
      </c>
      <c r="D22" s="254" t="s">
        <v>237</v>
      </c>
      <c r="E22" s="253" t="s">
        <v>353</v>
      </c>
      <c r="F22" s="253" t="s">
        <v>390</v>
      </c>
      <c r="G22" s="254" t="s">
        <v>70</v>
      </c>
      <c r="H22" s="213">
        <v>1</v>
      </c>
      <c r="I22" s="213" t="s">
        <v>23</v>
      </c>
      <c r="J22" s="254" t="s">
        <v>354</v>
      </c>
      <c r="K22" s="293">
        <v>38295</v>
      </c>
      <c r="L22" s="293">
        <v>39634</v>
      </c>
      <c r="M22" s="276">
        <v>5364761232</v>
      </c>
      <c r="N22" s="276">
        <v>5364761232</v>
      </c>
      <c r="O22" s="295">
        <v>1</v>
      </c>
      <c r="P22" s="294">
        <v>14985</v>
      </c>
      <c r="Q22" s="294">
        <v>14985</v>
      </c>
      <c r="R22" s="298" t="s">
        <v>396</v>
      </c>
    </row>
    <row r="23" spans="1:18" s="142" customFormat="1" ht="71.25" customHeight="1">
      <c r="A23" s="89" t="s">
        <v>397</v>
      </c>
      <c r="B23" s="252">
        <v>5</v>
      </c>
      <c r="C23" s="254" t="s">
        <v>398</v>
      </c>
      <c r="D23" s="254" t="s">
        <v>399</v>
      </c>
      <c r="E23" s="253" t="s">
        <v>400</v>
      </c>
      <c r="F23" s="253" t="s">
        <v>390</v>
      </c>
      <c r="G23" s="254" t="s">
        <v>70</v>
      </c>
      <c r="H23" s="213">
        <v>1</v>
      </c>
      <c r="I23" s="213" t="s">
        <v>23</v>
      </c>
      <c r="J23" s="254" t="s">
        <v>354</v>
      </c>
      <c r="K23" s="293">
        <v>38749</v>
      </c>
      <c r="L23" s="293">
        <v>39692</v>
      </c>
      <c r="M23" s="276">
        <v>2991645973</v>
      </c>
      <c r="N23" s="276">
        <v>2962992031</v>
      </c>
      <c r="O23" s="295">
        <v>1</v>
      </c>
      <c r="P23" s="294">
        <v>7262</v>
      </c>
      <c r="Q23" s="294">
        <v>7262</v>
      </c>
      <c r="R23" s="297"/>
    </row>
    <row r="24" spans="1:18" s="142" customFormat="1" ht="16.5" thickBot="1">
      <c r="A24" s="89"/>
      <c r="B24" s="283"/>
      <c r="C24" s="277"/>
      <c r="D24" s="277"/>
      <c r="E24" s="277"/>
      <c r="F24" s="277"/>
      <c r="G24" s="277"/>
      <c r="H24" s="277"/>
      <c r="I24" s="277"/>
      <c r="J24" s="277"/>
      <c r="K24" s="277"/>
      <c r="L24" s="277"/>
      <c r="M24" s="277"/>
      <c r="N24" s="277"/>
      <c r="O24" s="299"/>
      <c r="P24" s="300" t="s">
        <v>65</v>
      </c>
      <c r="Q24" s="301">
        <v>33171</v>
      </c>
      <c r="R24" s="302"/>
    </row>
    <row r="25" spans="1:18" s="142" customFormat="1" ht="17.25" thickTop="1" thickBot="1">
      <c r="A25" s="91"/>
      <c r="B25" s="472" t="s">
        <v>524</v>
      </c>
      <c r="C25" s="473"/>
      <c r="D25" s="473"/>
      <c r="E25" s="473"/>
      <c r="F25" s="473"/>
      <c r="G25" s="473"/>
      <c r="H25" s="473"/>
      <c r="I25" s="473"/>
      <c r="J25" s="473"/>
      <c r="K25" s="473"/>
      <c r="L25" s="473"/>
      <c r="M25" s="473"/>
      <c r="N25" s="474"/>
      <c r="O25" s="92"/>
      <c r="P25" s="93" t="s">
        <v>66</v>
      </c>
      <c r="Q25" s="303">
        <v>22247</v>
      </c>
      <c r="R25" s="196"/>
    </row>
    <row r="26" spans="1:18" s="142" customFormat="1" ht="16.5" customHeight="1" thickTop="1">
      <c r="A26" s="89"/>
      <c r="B26" s="263"/>
      <c r="C26" s="263"/>
      <c r="D26" s="263"/>
      <c r="E26" s="263"/>
      <c r="F26" s="263"/>
      <c r="G26" s="263"/>
      <c r="H26" s="263"/>
      <c r="I26" s="264"/>
      <c r="J26" s="514">
        <v>1</v>
      </c>
      <c r="K26" s="475" t="s">
        <v>520</v>
      </c>
      <c r="L26" s="476"/>
      <c r="M26" s="476"/>
      <c r="N26" s="477"/>
      <c r="O26" s="517" t="s">
        <v>401</v>
      </c>
      <c r="P26" s="518"/>
      <c r="Q26" s="518"/>
      <c r="R26" s="519"/>
    </row>
    <row r="27" spans="1:18" s="142" customFormat="1" ht="16.5" customHeight="1">
      <c r="A27" s="89"/>
      <c r="B27" s="262"/>
      <c r="C27" s="262"/>
      <c r="D27" s="262"/>
      <c r="E27" s="262"/>
      <c r="F27" s="262"/>
      <c r="G27" s="262"/>
      <c r="H27" s="262"/>
      <c r="I27" s="127"/>
      <c r="J27" s="515"/>
      <c r="K27" s="526" t="s">
        <v>521</v>
      </c>
      <c r="L27" s="527"/>
      <c r="M27" s="528"/>
      <c r="N27" s="435">
        <v>11537.208142493639</v>
      </c>
      <c r="O27" s="520"/>
      <c r="P27" s="521"/>
      <c r="Q27" s="521"/>
      <c r="R27" s="522"/>
    </row>
    <row r="28" spans="1:18" s="142" customFormat="1" ht="16.5" customHeight="1">
      <c r="A28" s="89" t="s">
        <v>402</v>
      </c>
      <c r="B28" s="262"/>
      <c r="C28" s="128"/>
      <c r="D28" s="304"/>
      <c r="E28" s="304"/>
      <c r="F28" s="304"/>
      <c r="G28" s="304"/>
      <c r="H28" s="130"/>
      <c r="I28" s="127"/>
      <c r="J28" s="515"/>
      <c r="K28" s="526" t="s">
        <v>522</v>
      </c>
      <c r="L28" s="527"/>
      <c r="M28" s="528"/>
      <c r="N28" s="435">
        <v>6922.324885496183</v>
      </c>
      <c r="O28" s="520"/>
      <c r="P28" s="521"/>
      <c r="Q28" s="521"/>
      <c r="R28" s="522"/>
    </row>
    <row r="29" spans="1:18" s="142" customFormat="1" ht="16.5" customHeight="1">
      <c r="A29" s="89" t="s">
        <v>403</v>
      </c>
      <c r="B29" s="262"/>
      <c r="C29" s="260"/>
      <c r="D29" s="260"/>
      <c r="E29" s="260"/>
      <c r="F29" s="260"/>
      <c r="G29" s="260"/>
      <c r="H29" s="260"/>
      <c r="I29" s="131"/>
      <c r="J29" s="515"/>
      <c r="K29" s="526" t="s">
        <v>523</v>
      </c>
      <c r="L29" s="527"/>
      <c r="M29" s="528"/>
      <c r="N29" s="435">
        <v>4614.8832569974556</v>
      </c>
      <c r="O29" s="520"/>
      <c r="P29" s="521"/>
      <c r="Q29" s="521"/>
      <c r="R29" s="522"/>
    </row>
    <row r="30" spans="1:18" s="142" customFormat="1" ht="16.5" customHeight="1" thickBot="1">
      <c r="A30" s="116" t="s">
        <v>404</v>
      </c>
      <c r="B30" s="262"/>
      <c r="C30" s="132"/>
      <c r="D30" s="133"/>
      <c r="E30" s="132"/>
      <c r="F30" s="132"/>
      <c r="G30" s="134"/>
      <c r="H30" s="132"/>
      <c r="I30" s="135"/>
      <c r="J30" s="515"/>
      <c r="K30" s="529" t="s">
        <v>62</v>
      </c>
      <c r="L30" s="530"/>
      <c r="M30" s="531"/>
      <c r="N30" s="117" t="s">
        <v>2</v>
      </c>
      <c r="O30" s="520"/>
      <c r="P30" s="521"/>
      <c r="Q30" s="521"/>
      <c r="R30" s="522"/>
    </row>
    <row r="31" spans="1:18" s="142" customFormat="1" ht="16.5" customHeight="1" thickTop="1" thickBot="1">
      <c r="A31" s="116" t="s">
        <v>405</v>
      </c>
      <c r="B31" s="262"/>
      <c r="C31" s="132"/>
      <c r="D31" s="132"/>
      <c r="E31" s="132"/>
      <c r="F31" s="132"/>
      <c r="G31" s="134"/>
      <c r="H31" s="132"/>
      <c r="I31" s="135"/>
      <c r="J31" s="516"/>
      <c r="K31" s="532" t="s">
        <v>406</v>
      </c>
      <c r="L31" s="533"/>
      <c r="M31" s="534"/>
      <c r="N31" s="117" t="s">
        <v>2</v>
      </c>
      <c r="O31" s="523"/>
      <c r="P31" s="524"/>
      <c r="Q31" s="524"/>
      <c r="R31" s="525"/>
    </row>
    <row r="32" spans="1:18" s="142" customFormat="1" ht="16.5" customHeight="1" thickTop="1">
      <c r="A32" s="89" t="s">
        <v>407</v>
      </c>
      <c r="B32" s="262"/>
      <c r="C32" s="132"/>
      <c r="D32" s="132"/>
      <c r="E32" s="136"/>
      <c r="F32" s="136"/>
      <c r="G32" s="137"/>
      <c r="H32" s="136"/>
      <c r="I32" s="138"/>
      <c r="J32" s="489" t="s">
        <v>25</v>
      </c>
      <c r="K32" s="490"/>
      <c r="L32" s="490"/>
      <c r="M32" s="490"/>
      <c r="N32" s="491"/>
      <c r="O32" s="498" t="s">
        <v>258</v>
      </c>
      <c r="P32" s="499"/>
      <c r="Q32" s="499"/>
      <c r="R32" s="500"/>
    </row>
    <row r="33" spans="1:18" s="142" customFormat="1" ht="16.5" customHeight="1">
      <c r="A33" s="89" t="s">
        <v>408</v>
      </c>
      <c r="B33" s="262"/>
      <c r="C33" s="132"/>
      <c r="D33" s="132"/>
      <c r="E33" s="136"/>
      <c r="F33" s="136"/>
      <c r="G33" s="137"/>
      <c r="H33" s="136"/>
      <c r="I33" s="138"/>
      <c r="J33" s="492"/>
      <c r="K33" s="493"/>
      <c r="L33" s="493"/>
      <c r="M33" s="493"/>
      <c r="N33" s="494"/>
      <c r="O33" s="501"/>
      <c r="P33" s="502"/>
      <c r="Q33" s="502"/>
      <c r="R33" s="503"/>
    </row>
    <row r="34" spans="1:18" s="142" customFormat="1" ht="16.5" customHeight="1">
      <c r="A34" s="89" t="s">
        <v>409</v>
      </c>
      <c r="B34" s="262"/>
      <c r="C34" s="132"/>
      <c r="D34" s="132"/>
      <c r="E34" s="136"/>
      <c r="F34" s="136"/>
      <c r="G34" s="137"/>
      <c r="H34" s="136"/>
      <c r="I34" s="138"/>
      <c r="J34" s="492"/>
      <c r="K34" s="493"/>
      <c r="L34" s="493"/>
      <c r="M34" s="493"/>
      <c r="N34" s="494"/>
      <c r="O34" s="501"/>
      <c r="P34" s="502"/>
      <c r="Q34" s="502"/>
      <c r="R34" s="503"/>
    </row>
    <row r="35" spans="1:18" s="142" customFormat="1" ht="16.5" customHeight="1">
      <c r="A35" s="89" t="s">
        <v>410</v>
      </c>
      <c r="B35" s="262"/>
      <c r="C35" s="132"/>
      <c r="D35" s="132"/>
      <c r="E35" s="136"/>
      <c r="F35" s="136"/>
      <c r="G35" s="137"/>
      <c r="H35" s="136"/>
      <c r="I35" s="138"/>
      <c r="J35" s="492"/>
      <c r="K35" s="493"/>
      <c r="L35" s="493"/>
      <c r="M35" s="493"/>
      <c r="N35" s="494"/>
      <c r="O35" s="501"/>
      <c r="P35" s="502"/>
      <c r="Q35" s="502"/>
      <c r="R35" s="503"/>
    </row>
    <row r="36" spans="1:18" s="142" customFormat="1" ht="16.5" customHeight="1">
      <c r="A36" s="89" t="s">
        <v>411</v>
      </c>
      <c r="B36" s="262"/>
      <c r="C36" s="261"/>
      <c r="D36" s="261"/>
      <c r="E36" s="262"/>
      <c r="F36" s="262"/>
      <c r="G36" s="262"/>
      <c r="H36" s="262"/>
      <c r="I36" s="127"/>
      <c r="J36" s="492"/>
      <c r="K36" s="493"/>
      <c r="L36" s="493"/>
      <c r="M36" s="493"/>
      <c r="N36" s="494"/>
      <c r="O36" s="501"/>
      <c r="P36" s="502"/>
      <c r="Q36" s="502"/>
      <c r="R36" s="503"/>
    </row>
    <row r="37" spans="1:18" s="142" customFormat="1" ht="16.5" customHeight="1" thickBot="1">
      <c r="A37" s="89" t="s">
        <v>412</v>
      </c>
      <c r="B37" s="262"/>
      <c r="C37" s="261"/>
      <c r="D37" s="261"/>
      <c r="E37" s="261"/>
      <c r="F37" s="261"/>
      <c r="G37" s="261"/>
      <c r="H37" s="261"/>
      <c r="I37" s="139"/>
      <c r="J37" s="495"/>
      <c r="K37" s="496"/>
      <c r="L37" s="496"/>
      <c r="M37" s="496"/>
      <c r="N37" s="497"/>
      <c r="O37" s="504"/>
      <c r="P37" s="505"/>
      <c r="Q37" s="505"/>
      <c r="R37" s="506"/>
    </row>
    <row r="38" spans="1:18" s="142" customFormat="1" ht="15.75" thickTop="1">
      <c r="A38" s="72"/>
      <c r="B38" s="7"/>
      <c r="C38" s="113"/>
      <c r="D38" s="7"/>
      <c r="E38" s="7"/>
      <c r="F38" s="7"/>
      <c r="G38" s="7"/>
      <c r="H38" s="76"/>
      <c r="I38" s="76"/>
      <c r="J38" s="7"/>
      <c r="K38" s="7"/>
      <c r="L38" s="7"/>
      <c r="M38" s="118"/>
      <c r="N38" s="7"/>
      <c r="O38" s="7"/>
      <c r="P38" s="7"/>
      <c r="Q38" s="7"/>
      <c r="R38" s="7"/>
    </row>
    <row r="39" spans="1:18" s="142" customFormat="1">
      <c r="A39" s="72"/>
      <c r="B39" s="7"/>
      <c r="C39" s="113"/>
      <c r="D39" s="7"/>
      <c r="E39" s="7"/>
      <c r="F39" s="7"/>
      <c r="G39" s="7"/>
      <c r="H39" s="76"/>
      <c r="I39" s="76"/>
      <c r="J39" s="7"/>
      <c r="K39" s="7"/>
      <c r="L39" s="7"/>
      <c r="M39" s="7"/>
      <c r="N39" s="7"/>
      <c r="O39" s="7"/>
      <c r="P39" s="7"/>
      <c r="Q39" s="7"/>
      <c r="R39" s="7"/>
    </row>
    <row r="40" spans="1:18" s="142" customFormat="1" ht="24" thickBot="1">
      <c r="A40" s="82"/>
      <c r="B40" s="507" t="s">
        <v>35</v>
      </c>
      <c r="C40" s="507"/>
      <c r="D40" s="507"/>
      <c r="E40" s="194">
        <v>2</v>
      </c>
      <c r="F40" s="194"/>
      <c r="G40" s="84" t="s">
        <v>78</v>
      </c>
      <c r="H40" s="85"/>
      <c r="I40" s="85"/>
      <c r="J40" s="84"/>
      <c r="K40" s="84"/>
      <c r="L40" s="83"/>
      <c r="M40" s="85"/>
      <c r="N40" s="85"/>
      <c r="O40" s="85"/>
      <c r="P40" s="85"/>
      <c r="Q40" s="85"/>
      <c r="R40" s="85"/>
    </row>
    <row r="41" spans="1:18" s="142" customFormat="1" ht="45" customHeight="1" thickTop="1">
      <c r="A41" s="72"/>
      <c r="B41" s="508" t="s">
        <v>413</v>
      </c>
      <c r="C41" s="86" t="s">
        <v>9</v>
      </c>
      <c r="D41" s="286" t="s">
        <v>140</v>
      </c>
      <c r="E41" s="287"/>
      <c r="F41" s="421"/>
      <c r="G41" s="288" t="s">
        <v>36</v>
      </c>
      <c r="H41" s="289"/>
      <c r="I41" s="510" t="s">
        <v>488</v>
      </c>
      <c r="J41" s="510" t="s">
        <v>10</v>
      </c>
      <c r="K41" s="510" t="s">
        <v>44</v>
      </c>
      <c r="L41" s="510" t="s">
        <v>45</v>
      </c>
      <c r="M41" s="510" t="s">
        <v>46</v>
      </c>
      <c r="N41" s="288" t="s">
        <v>489</v>
      </c>
      <c r="O41" s="288"/>
      <c r="P41" s="288"/>
      <c r="Q41" s="422"/>
      <c r="R41" s="512" t="s">
        <v>17</v>
      </c>
    </row>
    <row r="42" spans="1:18" s="142" customFormat="1" ht="45" customHeight="1" thickBot="1">
      <c r="A42" s="72"/>
      <c r="B42" s="509"/>
      <c r="C42" s="87" t="s">
        <v>11</v>
      </c>
      <c r="D42" s="334" t="s">
        <v>0</v>
      </c>
      <c r="E42" s="334" t="s">
        <v>12</v>
      </c>
      <c r="F42" s="332" t="s">
        <v>535</v>
      </c>
      <c r="G42" s="334" t="s">
        <v>37</v>
      </c>
      <c r="H42" s="88" t="s">
        <v>49</v>
      </c>
      <c r="I42" s="511"/>
      <c r="J42" s="511"/>
      <c r="K42" s="511"/>
      <c r="L42" s="511"/>
      <c r="M42" s="511"/>
      <c r="N42" s="334" t="s">
        <v>483</v>
      </c>
      <c r="O42" s="332" t="s">
        <v>388</v>
      </c>
      <c r="P42" s="334" t="s">
        <v>59</v>
      </c>
      <c r="Q42" s="332" t="s">
        <v>490</v>
      </c>
      <c r="R42" s="513"/>
    </row>
    <row r="43" spans="1:18" s="142" customFormat="1" ht="12" customHeight="1" thickTop="1">
      <c r="A43" s="72"/>
      <c r="B43" s="229"/>
      <c r="C43" s="230"/>
      <c r="D43" s="230"/>
      <c r="E43" s="230"/>
      <c r="F43" s="230"/>
      <c r="G43" s="230"/>
      <c r="H43" s="230"/>
      <c r="I43" s="230"/>
      <c r="J43" s="230"/>
      <c r="K43" s="230"/>
      <c r="L43" s="230"/>
      <c r="M43" s="230"/>
      <c r="N43" s="230"/>
      <c r="O43" s="230"/>
      <c r="P43" s="230"/>
      <c r="Q43" s="230"/>
      <c r="R43" s="290"/>
    </row>
    <row r="44" spans="1:18" s="142" customFormat="1" ht="12" customHeight="1">
      <c r="A44" s="72"/>
      <c r="B44" s="426" t="s">
        <v>67</v>
      </c>
      <c r="C44" s="423"/>
      <c r="D44" s="425"/>
      <c r="E44" s="425"/>
      <c r="F44" s="425"/>
      <c r="G44" s="425"/>
      <c r="H44" s="425"/>
      <c r="I44" s="425"/>
      <c r="J44" s="425"/>
      <c r="K44" s="425"/>
      <c r="L44" s="425"/>
      <c r="M44" s="425"/>
      <c r="N44" s="425"/>
      <c r="O44" s="425"/>
      <c r="P44" s="425"/>
      <c r="Q44" s="425"/>
      <c r="R44" s="424"/>
    </row>
    <row r="45" spans="1:18" s="142" customFormat="1" ht="169.5" customHeight="1">
      <c r="A45" s="89" t="s">
        <v>414</v>
      </c>
      <c r="B45" s="252">
        <v>1</v>
      </c>
      <c r="C45" s="254" t="s">
        <v>415</v>
      </c>
      <c r="D45" s="254" t="s">
        <v>358</v>
      </c>
      <c r="E45" s="253" t="s">
        <v>357</v>
      </c>
      <c r="F45" s="254" t="s">
        <v>390</v>
      </c>
      <c r="G45" s="254" t="s">
        <v>69</v>
      </c>
      <c r="H45" s="213"/>
      <c r="I45" s="213"/>
      <c r="J45" s="254" t="s">
        <v>79</v>
      </c>
      <c r="K45" s="293">
        <v>41074</v>
      </c>
      <c r="L45" s="293">
        <v>41523</v>
      </c>
      <c r="M45" s="276">
        <v>8945764395</v>
      </c>
      <c r="N45" s="276">
        <v>0</v>
      </c>
      <c r="O45" s="295">
        <v>0</v>
      </c>
      <c r="P45" s="294">
        <v>0</v>
      </c>
      <c r="Q45" s="294" t="s">
        <v>310</v>
      </c>
      <c r="R45" s="478" t="s">
        <v>547</v>
      </c>
    </row>
    <row r="46" spans="1:18" s="142" customFormat="1">
      <c r="A46" s="89" t="s">
        <v>416</v>
      </c>
      <c r="B46" s="252">
        <v>2</v>
      </c>
      <c r="C46" s="254"/>
      <c r="D46" s="254"/>
      <c r="E46" s="254"/>
      <c r="F46" s="254"/>
      <c r="G46" s="254"/>
      <c r="H46" s="213"/>
      <c r="I46" s="213"/>
      <c r="J46" s="280"/>
      <c r="K46" s="293"/>
      <c r="L46" s="293"/>
      <c r="M46" s="276"/>
      <c r="N46" s="276">
        <v>0</v>
      </c>
      <c r="O46" s="295">
        <v>0</v>
      </c>
      <c r="P46" s="294">
        <v>0</v>
      </c>
      <c r="Q46" s="294" t="s">
        <v>310</v>
      </c>
      <c r="R46" s="297"/>
    </row>
    <row r="47" spans="1:18" s="142" customFormat="1">
      <c r="A47" s="89" t="s">
        <v>436</v>
      </c>
      <c r="B47" s="252">
        <v>3</v>
      </c>
      <c r="C47" s="373"/>
      <c r="D47" s="373"/>
      <c r="E47" s="373"/>
      <c r="F47" s="373"/>
      <c r="G47" s="373"/>
      <c r="H47" s="376"/>
      <c r="I47" s="376"/>
      <c r="J47" s="375"/>
      <c r="K47" s="293"/>
      <c r="L47" s="293"/>
      <c r="M47" s="276"/>
      <c r="N47" s="276">
        <v>0</v>
      </c>
      <c r="O47" s="295">
        <v>0</v>
      </c>
      <c r="P47" s="294">
        <v>0</v>
      </c>
      <c r="Q47" s="429" t="s">
        <v>310</v>
      </c>
      <c r="R47" s="297"/>
    </row>
    <row r="48" spans="1:18" s="142" customFormat="1">
      <c r="A48" s="89"/>
      <c r="B48" s="426" t="s">
        <v>64</v>
      </c>
      <c r="C48" s="423"/>
      <c r="D48" s="425"/>
      <c r="E48" s="425"/>
      <c r="F48" s="425"/>
      <c r="G48" s="425"/>
      <c r="H48" s="425"/>
      <c r="I48" s="425"/>
      <c r="J48" s="425"/>
      <c r="K48" s="425"/>
      <c r="L48" s="425"/>
      <c r="M48" s="425"/>
      <c r="N48" s="425"/>
      <c r="O48" s="425"/>
      <c r="P48" s="425"/>
      <c r="Q48" s="425"/>
      <c r="R48" s="424"/>
    </row>
    <row r="49" spans="1:18" s="142" customFormat="1" ht="78.75" customHeight="1">
      <c r="A49" s="89" t="s">
        <v>417</v>
      </c>
      <c r="B49" s="252">
        <v>4</v>
      </c>
      <c r="C49" s="254" t="s">
        <v>418</v>
      </c>
      <c r="D49" s="254" t="s">
        <v>361</v>
      </c>
      <c r="E49" s="253" t="s">
        <v>360</v>
      </c>
      <c r="F49" s="254" t="s">
        <v>390</v>
      </c>
      <c r="G49" s="254" t="s">
        <v>69</v>
      </c>
      <c r="H49" s="213">
        <v>0.33</v>
      </c>
      <c r="I49" s="213" t="s">
        <v>23</v>
      </c>
      <c r="J49" s="280" t="s">
        <v>80</v>
      </c>
      <c r="K49" s="293">
        <v>39792</v>
      </c>
      <c r="L49" s="293">
        <v>40977</v>
      </c>
      <c r="M49" s="276">
        <v>4790880852</v>
      </c>
      <c r="N49" s="276">
        <v>4790880852</v>
      </c>
      <c r="O49" s="295">
        <v>1</v>
      </c>
      <c r="P49" s="294">
        <v>10381</v>
      </c>
      <c r="Q49" s="294">
        <v>10381</v>
      </c>
      <c r="R49" s="297"/>
    </row>
    <row r="50" spans="1:18" s="142" customFormat="1" ht="102.75" customHeight="1">
      <c r="A50" s="89" t="s">
        <v>419</v>
      </c>
      <c r="B50" s="252">
        <v>5</v>
      </c>
      <c r="C50" s="254" t="s">
        <v>72</v>
      </c>
      <c r="D50" s="254" t="s">
        <v>420</v>
      </c>
      <c r="E50" s="253" t="s">
        <v>421</v>
      </c>
      <c r="F50" s="254" t="s">
        <v>390</v>
      </c>
      <c r="G50" s="254" t="s">
        <v>69</v>
      </c>
      <c r="H50" s="213">
        <v>0.5</v>
      </c>
      <c r="I50" s="213" t="s">
        <v>23</v>
      </c>
      <c r="J50" s="280" t="s">
        <v>366</v>
      </c>
      <c r="K50" s="293">
        <v>38033</v>
      </c>
      <c r="L50" s="293">
        <v>40771</v>
      </c>
      <c r="M50" s="276">
        <v>8682599118</v>
      </c>
      <c r="N50" s="276">
        <v>8682599118</v>
      </c>
      <c r="O50" s="295">
        <v>1</v>
      </c>
      <c r="P50" s="294">
        <v>24253</v>
      </c>
      <c r="Q50" s="294">
        <v>24253</v>
      </c>
      <c r="R50" s="296"/>
    </row>
    <row r="51" spans="1:18" s="142" customFormat="1" ht="16.5" thickBot="1">
      <c r="A51" s="89"/>
      <c r="B51" s="283"/>
      <c r="C51" s="277"/>
      <c r="D51" s="277"/>
      <c r="E51" s="277"/>
      <c r="F51" s="277"/>
      <c r="G51" s="277"/>
      <c r="H51" s="277"/>
      <c r="I51" s="277"/>
      <c r="J51" s="277"/>
      <c r="K51" s="277"/>
      <c r="L51" s="277"/>
      <c r="M51" s="277"/>
      <c r="N51" s="277"/>
      <c r="O51" s="299"/>
      <c r="P51" s="300" t="s">
        <v>65</v>
      </c>
      <c r="Q51" s="301">
        <v>0</v>
      </c>
      <c r="R51" s="302"/>
    </row>
    <row r="52" spans="1:18" s="142" customFormat="1" ht="17.25" thickTop="1" thickBot="1">
      <c r="A52" s="91"/>
      <c r="B52" s="472" t="s">
        <v>524</v>
      </c>
      <c r="C52" s="473"/>
      <c r="D52" s="473"/>
      <c r="E52" s="473"/>
      <c r="F52" s="473"/>
      <c r="G52" s="473"/>
      <c r="H52" s="473"/>
      <c r="I52" s="473"/>
      <c r="J52" s="473"/>
      <c r="K52" s="473"/>
      <c r="L52" s="473"/>
      <c r="M52" s="473"/>
      <c r="N52" s="474"/>
      <c r="O52" s="92"/>
      <c r="P52" s="93" t="s">
        <v>66</v>
      </c>
      <c r="Q52" s="303">
        <v>34634</v>
      </c>
      <c r="R52" s="196"/>
    </row>
    <row r="53" spans="1:18" s="142" customFormat="1" ht="16.5" customHeight="1" thickTop="1">
      <c r="A53" s="89"/>
      <c r="B53" s="263"/>
      <c r="C53" s="263"/>
      <c r="D53" s="263"/>
      <c r="E53" s="263"/>
      <c r="F53" s="263"/>
      <c r="G53" s="263"/>
      <c r="H53" s="263"/>
      <c r="I53" s="264"/>
      <c r="J53" s="514">
        <v>2</v>
      </c>
      <c r="K53" s="475" t="s">
        <v>520</v>
      </c>
      <c r="L53" s="476"/>
      <c r="M53" s="476"/>
      <c r="N53" s="477"/>
      <c r="O53" s="517" t="s">
        <v>401</v>
      </c>
      <c r="P53" s="518"/>
      <c r="Q53" s="518"/>
      <c r="R53" s="519"/>
    </row>
    <row r="54" spans="1:18" s="142" customFormat="1" ht="16.5" customHeight="1">
      <c r="A54" s="89" t="s">
        <v>422</v>
      </c>
      <c r="B54" s="262"/>
      <c r="C54" s="128"/>
      <c r="D54" s="304"/>
      <c r="E54" s="304"/>
      <c r="F54" s="304"/>
      <c r="G54" s="304"/>
      <c r="H54" s="130"/>
      <c r="I54" s="127"/>
      <c r="J54" s="515"/>
      <c r="K54" s="526" t="s">
        <v>521</v>
      </c>
      <c r="L54" s="527"/>
      <c r="M54" s="528"/>
      <c r="N54" s="435">
        <v>11537.208142493639</v>
      </c>
      <c r="O54" s="520"/>
      <c r="P54" s="521"/>
      <c r="Q54" s="521"/>
      <c r="R54" s="522"/>
    </row>
    <row r="55" spans="1:18" s="142" customFormat="1" ht="16.5" customHeight="1">
      <c r="A55" s="89" t="s">
        <v>423</v>
      </c>
      <c r="B55" s="262"/>
      <c r="C55" s="260"/>
      <c r="D55" s="260"/>
      <c r="E55" s="260"/>
      <c r="F55" s="260"/>
      <c r="G55" s="260"/>
      <c r="H55" s="260"/>
      <c r="I55" s="131"/>
      <c r="J55" s="515"/>
      <c r="K55" s="526" t="s">
        <v>522</v>
      </c>
      <c r="L55" s="527"/>
      <c r="M55" s="528"/>
      <c r="N55" s="435">
        <v>6922.324885496183</v>
      </c>
      <c r="O55" s="520"/>
      <c r="P55" s="521"/>
      <c r="Q55" s="521"/>
      <c r="R55" s="522"/>
    </row>
    <row r="56" spans="1:18" s="142" customFormat="1" ht="16.5" customHeight="1">
      <c r="A56" s="89"/>
      <c r="B56" s="262"/>
      <c r="C56" s="260"/>
      <c r="D56" s="260"/>
      <c r="E56" s="260"/>
      <c r="F56" s="260"/>
      <c r="G56" s="260"/>
      <c r="H56" s="260"/>
      <c r="I56" s="131"/>
      <c r="J56" s="515"/>
      <c r="K56" s="526" t="s">
        <v>523</v>
      </c>
      <c r="L56" s="527"/>
      <c r="M56" s="528"/>
      <c r="N56" s="435">
        <v>4614.8832569974556</v>
      </c>
      <c r="O56" s="520"/>
      <c r="P56" s="521"/>
      <c r="Q56" s="521"/>
      <c r="R56" s="522"/>
    </row>
    <row r="57" spans="1:18" s="142" customFormat="1" ht="16.5" customHeight="1" thickBot="1">
      <c r="A57" s="116" t="s">
        <v>424</v>
      </c>
      <c r="B57" s="262"/>
      <c r="C57" s="132"/>
      <c r="D57" s="133"/>
      <c r="E57" s="132"/>
      <c r="F57" s="132"/>
      <c r="G57" s="134"/>
      <c r="H57" s="132"/>
      <c r="I57" s="135"/>
      <c r="J57" s="515"/>
      <c r="K57" s="529" t="s">
        <v>62</v>
      </c>
      <c r="L57" s="530"/>
      <c r="M57" s="531"/>
      <c r="N57" s="117" t="s">
        <v>47</v>
      </c>
      <c r="O57" s="520"/>
      <c r="P57" s="521"/>
      <c r="Q57" s="521"/>
      <c r="R57" s="522"/>
    </row>
    <row r="58" spans="1:18" s="142" customFormat="1" ht="16.5" customHeight="1" thickTop="1" thickBot="1">
      <c r="A58" s="116" t="s">
        <v>425</v>
      </c>
      <c r="B58" s="262"/>
      <c r="C58" s="132"/>
      <c r="D58" s="132"/>
      <c r="E58" s="132"/>
      <c r="F58" s="132"/>
      <c r="G58" s="134"/>
      <c r="H58" s="132"/>
      <c r="I58" s="135"/>
      <c r="J58" s="516"/>
      <c r="K58" s="532" t="s">
        <v>406</v>
      </c>
      <c r="L58" s="533"/>
      <c r="M58" s="534"/>
      <c r="N58" s="117" t="s">
        <v>2</v>
      </c>
      <c r="O58" s="523"/>
      <c r="P58" s="524"/>
      <c r="Q58" s="524"/>
      <c r="R58" s="525"/>
    </row>
    <row r="59" spans="1:18" s="142" customFormat="1" ht="16.5" customHeight="1" thickTop="1">
      <c r="A59" s="89" t="s">
        <v>426</v>
      </c>
      <c r="B59" s="262"/>
      <c r="C59" s="132"/>
      <c r="D59" s="132"/>
      <c r="E59" s="136"/>
      <c r="F59" s="136"/>
      <c r="G59" s="137"/>
      <c r="H59" s="136"/>
      <c r="I59" s="138"/>
      <c r="J59" s="489" t="s">
        <v>25</v>
      </c>
      <c r="K59" s="490"/>
      <c r="L59" s="490"/>
      <c r="M59" s="490"/>
      <c r="N59" s="491"/>
      <c r="O59" s="498" t="s">
        <v>427</v>
      </c>
      <c r="P59" s="499"/>
      <c r="Q59" s="499"/>
      <c r="R59" s="500"/>
    </row>
    <row r="60" spans="1:18" s="142" customFormat="1" ht="16.5" customHeight="1">
      <c r="A60" s="89" t="s">
        <v>428</v>
      </c>
      <c r="B60" s="262"/>
      <c r="C60" s="132"/>
      <c r="D60" s="132"/>
      <c r="E60" s="136"/>
      <c r="F60" s="136"/>
      <c r="G60" s="137"/>
      <c r="H60" s="136"/>
      <c r="I60" s="138"/>
      <c r="J60" s="492"/>
      <c r="K60" s="493"/>
      <c r="L60" s="493"/>
      <c r="M60" s="493"/>
      <c r="N60" s="494"/>
      <c r="O60" s="501"/>
      <c r="P60" s="502"/>
      <c r="Q60" s="502"/>
      <c r="R60" s="503"/>
    </row>
    <row r="61" spans="1:18" s="142" customFormat="1" ht="16.5" customHeight="1">
      <c r="A61" s="89" t="s">
        <v>429</v>
      </c>
      <c r="B61" s="262"/>
      <c r="C61" s="132"/>
      <c r="D61" s="132"/>
      <c r="E61" s="136"/>
      <c r="F61" s="136"/>
      <c r="G61" s="137"/>
      <c r="H61" s="136"/>
      <c r="I61" s="138"/>
      <c r="J61" s="492"/>
      <c r="K61" s="493"/>
      <c r="L61" s="493"/>
      <c r="M61" s="493"/>
      <c r="N61" s="494"/>
      <c r="O61" s="501"/>
      <c r="P61" s="502"/>
      <c r="Q61" s="502"/>
      <c r="R61" s="503"/>
    </row>
    <row r="62" spans="1:18" s="142" customFormat="1" ht="16.5" customHeight="1">
      <c r="A62" s="89" t="s">
        <v>430</v>
      </c>
      <c r="B62" s="262"/>
      <c r="C62" s="132"/>
      <c r="D62" s="132"/>
      <c r="E62" s="136"/>
      <c r="F62" s="136"/>
      <c r="G62" s="137"/>
      <c r="H62" s="136"/>
      <c r="I62" s="138"/>
      <c r="J62" s="492"/>
      <c r="K62" s="493"/>
      <c r="L62" s="493"/>
      <c r="M62" s="493"/>
      <c r="N62" s="494"/>
      <c r="O62" s="501"/>
      <c r="P62" s="502"/>
      <c r="Q62" s="502"/>
      <c r="R62" s="503"/>
    </row>
    <row r="63" spans="1:18" s="142" customFormat="1" ht="16.5" customHeight="1">
      <c r="A63" s="89" t="s">
        <v>431</v>
      </c>
      <c r="B63" s="262"/>
      <c r="C63" s="261"/>
      <c r="D63" s="261"/>
      <c r="E63" s="262"/>
      <c r="F63" s="262"/>
      <c r="G63" s="262"/>
      <c r="H63" s="262"/>
      <c r="I63" s="127"/>
      <c r="J63" s="492"/>
      <c r="K63" s="493"/>
      <c r="L63" s="493"/>
      <c r="M63" s="493"/>
      <c r="N63" s="494"/>
      <c r="O63" s="501"/>
      <c r="P63" s="502"/>
      <c r="Q63" s="502"/>
      <c r="R63" s="503"/>
    </row>
    <row r="64" spans="1:18" s="142" customFormat="1" ht="16.5" customHeight="1" thickBot="1">
      <c r="A64" s="89" t="s">
        <v>432</v>
      </c>
      <c r="B64" s="262"/>
      <c r="C64" s="261"/>
      <c r="D64" s="261"/>
      <c r="E64" s="261"/>
      <c r="F64" s="261"/>
      <c r="G64" s="261"/>
      <c r="H64" s="261"/>
      <c r="I64" s="139"/>
      <c r="J64" s="495"/>
      <c r="K64" s="496"/>
      <c r="L64" s="496"/>
      <c r="M64" s="496"/>
      <c r="N64" s="497"/>
      <c r="O64" s="504"/>
      <c r="P64" s="505"/>
      <c r="Q64" s="505"/>
      <c r="R64" s="506"/>
    </row>
    <row r="65" spans="1:18" s="142" customFormat="1" ht="15.75" thickTop="1">
      <c r="A65" s="72"/>
      <c r="B65" s="7"/>
      <c r="C65" s="113"/>
      <c r="D65" s="7"/>
      <c r="E65" s="7"/>
      <c r="F65" s="7"/>
      <c r="G65" s="7"/>
      <c r="H65" s="76"/>
      <c r="I65" s="76"/>
      <c r="J65" s="7"/>
      <c r="K65" s="7"/>
      <c r="L65" s="7"/>
      <c r="M65" s="118"/>
      <c r="N65" s="7"/>
      <c r="O65" s="7"/>
      <c r="P65" s="7"/>
      <c r="Q65" s="7"/>
      <c r="R65" s="7"/>
    </row>
    <row r="66" spans="1:18" s="142" customFormat="1">
      <c r="A66" s="72"/>
      <c r="B66" s="7"/>
      <c r="C66" s="113"/>
      <c r="D66" s="7"/>
      <c r="E66" s="7"/>
      <c r="F66" s="7"/>
      <c r="G66" s="7"/>
      <c r="H66" s="76"/>
      <c r="I66" s="76"/>
      <c r="J66" s="7"/>
      <c r="K66" s="7"/>
      <c r="L66" s="7"/>
      <c r="M66" s="7"/>
      <c r="N66" s="7"/>
      <c r="O66" s="7"/>
      <c r="P66" s="7"/>
      <c r="Q66" s="7"/>
      <c r="R66" s="7"/>
    </row>
    <row r="67" spans="1:18" s="142" customFormat="1" ht="24" thickBot="1">
      <c r="A67" s="82"/>
      <c r="B67" s="507" t="s">
        <v>35</v>
      </c>
      <c r="C67" s="507"/>
      <c r="D67" s="507"/>
      <c r="E67" s="194">
        <v>3</v>
      </c>
      <c r="F67" s="194"/>
      <c r="G67" s="84" t="s">
        <v>82</v>
      </c>
      <c r="H67" s="85"/>
      <c r="I67" s="85"/>
      <c r="J67" s="84"/>
      <c r="K67" s="84"/>
      <c r="L67" s="83"/>
      <c r="M67" s="85"/>
      <c r="N67" s="85"/>
      <c r="O67" s="85"/>
      <c r="P67" s="85"/>
      <c r="Q67" s="85"/>
      <c r="R67" s="85"/>
    </row>
    <row r="68" spans="1:18" s="142" customFormat="1" ht="45" customHeight="1" thickTop="1">
      <c r="A68" s="72"/>
      <c r="B68" s="508" t="s">
        <v>413</v>
      </c>
      <c r="C68" s="86" t="s">
        <v>9</v>
      </c>
      <c r="D68" s="286" t="s">
        <v>140</v>
      </c>
      <c r="E68" s="287"/>
      <c r="F68" s="421"/>
      <c r="G68" s="288" t="s">
        <v>36</v>
      </c>
      <c r="H68" s="289"/>
      <c r="I68" s="510" t="s">
        <v>488</v>
      </c>
      <c r="J68" s="510" t="s">
        <v>10</v>
      </c>
      <c r="K68" s="510" t="s">
        <v>44</v>
      </c>
      <c r="L68" s="510" t="s">
        <v>45</v>
      </c>
      <c r="M68" s="510" t="s">
        <v>46</v>
      </c>
      <c r="N68" s="288" t="s">
        <v>489</v>
      </c>
      <c r="O68" s="288"/>
      <c r="P68" s="288"/>
      <c r="Q68" s="422"/>
      <c r="R68" s="512" t="s">
        <v>17</v>
      </c>
    </row>
    <row r="69" spans="1:18" s="142" customFormat="1" ht="45" customHeight="1" thickBot="1">
      <c r="A69" s="72"/>
      <c r="B69" s="509"/>
      <c r="C69" s="87" t="s">
        <v>11</v>
      </c>
      <c r="D69" s="334" t="s">
        <v>0</v>
      </c>
      <c r="E69" s="334" t="s">
        <v>12</v>
      </c>
      <c r="F69" s="332" t="s">
        <v>535</v>
      </c>
      <c r="G69" s="334" t="s">
        <v>37</v>
      </c>
      <c r="H69" s="88" t="s">
        <v>49</v>
      </c>
      <c r="I69" s="511"/>
      <c r="J69" s="511"/>
      <c r="K69" s="511"/>
      <c r="L69" s="511"/>
      <c r="M69" s="511"/>
      <c r="N69" s="334" t="s">
        <v>483</v>
      </c>
      <c r="O69" s="332" t="s">
        <v>388</v>
      </c>
      <c r="P69" s="334" t="s">
        <v>59</v>
      </c>
      <c r="Q69" s="332" t="s">
        <v>490</v>
      </c>
      <c r="R69" s="513"/>
    </row>
    <row r="70" spans="1:18" s="142" customFormat="1" ht="12" customHeight="1" thickTop="1">
      <c r="A70" s="72"/>
      <c r="B70" s="229"/>
      <c r="C70" s="230"/>
      <c r="D70" s="230"/>
      <c r="E70" s="230"/>
      <c r="F70" s="230"/>
      <c r="G70" s="230"/>
      <c r="H70" s="230"/>
      <c r="I70" s="230"/>
      <c r="J70" s="230"/>
      <c r="K70" s="230"/>
      <c r="L70" s="230"/>
      <c r="M70" s="230"/>
      <c r="N70" s="230"/>
      <c r="O70" s="230"/>
      <c r="P70" s="230"/>
      <c r="Q70" s="230"/>
      <c r="R70" s="290"/>
    </row>
    <row r="71" spans="1:18" s="142" customFormat="1" ht="12" customHeight="1">
      <c r="A71" s="72"/>
      <c r="B71" s="426" t="s">
        <v>67</v>
      </c>
      <c r="C71" s="423"/>
      <c r="D71" s="425"/>
      <c r="E71" s="425"/>
      <c r="F71" s="425"/>
      <c r="G71" s="425"/>
      <c r="H71" s="425"/>
      <c r="I71" s="425"/>
      <c r="J71" s="425"/>
      <c r="K71" s="425"/>
      <c r="L71" s="425"/>
      <c r="M71" s="425"/>
      <c r="N71" s="425"/>
      <c r="O71" s="425"/>
      <c r="P71" s="425"/>
      <c r="Q71" s="425"/>
      <c r="R71" s="424"/>
    </row>
    <row r="72" spans="1:18" s="142" customFormat="1" ht="87" customHeight="1">
      <c r="A72" s="89" t="s">
        <v>433</v>
      </c>
      <c r="B72" s="252">
        <v>1</v>
      </c>
      <c r="C72" s="373" t="s">
        <v>434</v>
      </c>
      <c r="D72" s="373" t="s">
        <v>371</v>
      </c>
      <c r="E72" s="374" t="s">
        <v>370</v>
      </c>
      <c r="F72" s="373" t="s">
        <v>390</v>
      </c>
      <c r="G72" s="373" t="s">
        <v>70</v>
      </c>
      <c r="H72" s="376">
        <v>1</v>
      </c>
      <c r="I72" s="376" t="s">
        <v>23</v>
      </c>
      <c r="J72" s="375" t="s">
        <v>83</v>
      </c>
      <c r="K72" s="293">
        <v>39473</v>
      </c>
      <c r="L72" s="293">
        <v>46594</v>
      </c>
      <c r="M72" s="276">
        <v>39603212719</v>
      </c>
      <c r="N72" s="276">
        <v>15239096240</v>
      </c>
      <c r="O72" s="295">
        <v>1</v>
      </c>
      <c r="P72" s="294">
        <v>33021</v>
      </c>
      <c r="Q72" s="429">
        <v>33021</v>
      </c>
      <c r="R72" s="430" t="s">
        <v>435</v>
      </c>
    </row>
    <row r="73" spans="1:18" s="142" customFormat="1">
      <c r="A73" s="89" t="s">
        <v>436</v>
      </c>
      <c r="B73" s="252">
        <v>2</v>
      </c>
      <c r="C73" s="373"/>
      <c r="D73" s="373"/>
      <c r="E73" s="373"/>
      <c r="F73" s="373"/>
      <c r="G73" s="373"/>
      <c r="H73" s="376"/>
      <c r="I73" s="376"/>
      <c r="J73" s="375"/>
      <c r="K73" s="293"/>
      <c r="L73" s="293"/>
      <c r="M73" s="276"/>
      <c r="N73" s="276">
        <v>0</v>
      </c>
      <c r="O73" s="295">
        <v>0</v>
      </c>
      <c r="P73" s="294">
        <v>0</v>
      </c>
      <c r="Q73" s="429" t="s">
        <v>310</v>
      </c>
      <c r="R73" s="297"/>
    </row>
    <row r="74" spans="1:18" s="142" customFormat="1">
      <c r="A74" s="89" t="s">
        <v>436</v>
      </c>
      <c r="B74" s="252">
        <v>3</v>
      </c>
      <c r="C74" s="373"/>
      <c r="D74" s="373"/>
      <c r="E74" s="373"/>
      <c r="F74" s="373"/>
      <c r="G74" s="373"/>
      <c r="H74" s="376"/>
      <c r="I74" s="376"/>
      <c r="J74" s="375"/>
      <c r="K74" s="293"/>
      <c r="L74" s="293"/>
      <c r="M74" s="276"/>
      <c r="N74" s="276">
        <v>0</v>
      </c>
      <c r="O74" s="295">
        <v>0</v>
      </c>
      <c r="P74" s="294">
        <v>0</v>
      </c>
      <c r="Q74" s="429" t="s">
        <v>310</v>
      </c>
      <c r="R74" s="297"/>
    </row>
    <row r="75" spans="1:18" s="142" customFormat="1">
      <c r="A75" s="89"/>
      <c r="B75" s="428" t="s">
        <v>64</v>
      </c>
      <c r="C75" s="258"/>
      <c r="D75" s="258"/>
      <c r="E75" s="258"/>
      <c r="F75" s="258"/>
      <c r="G75" s="258"/>
      <c r="H75" s="258"/>
      <c r="I75" s="258"/>
      <c r="J75" s="258"/>
      <c r="K75" s="258"/>
      <c r="L75" s="258"/>
      <c r="M75" s="258"/>
      <c r="N75" s="258"/>
      <c r="O75" s="258"/>
      <c r="P75" s="258"/>
      <c r="Q75" s="258"/>
      <c r="R75" s="259"/>
    </row>
    <row r="76" spans="1:18" s="142" customFormat="1" ht="82.5" customHeight="1">
      <c r="A76" s="89" t="s">
        <v>437</v>
      </c>
      <c r="B76" s="252">
        <v>4</v>
      </c>
      <c r="C76" s="373" t="s">
        <v>72</v>
      </c>
      <c r="D76" s="373" t="s">
        <v>374</v>
      </c>
      <c r="E76" s="374" t="s">
        <v>373</v>
      </c>
      <c r="F76" s="373" t="s">
        <v>390</v>
      </c>
      <c r="G76" s="373" t="s">
        <v>69</v>
      </c>
      <c r="H76" s="376">
        <v>0.7</v>
      </c>
      <c r="I76" s="376" t="s">
        <v>23</v>
      </c>
      <c r="J76" s="375" t="s">
        <v>84</v>
      </c>
      <c r="K76" s="293">
        <v>39860</v>
      </c>
      <c r="L76" s="293">
        <v>41337</v>
      </c>
      <c r="M76" s="276">
        <v>13157956981</v>
      </c>
      <c r="N76" s="276">
        <v>13157956981</v>
      </c>
      <c r="O76" s="295">
        <v>1</v>
      </c>
      <c r="P76" s="294">
        <v>26480</v>
      </c>
      <c r="Q76" s="429">
        <v>26480</v>
      </c>
      <c r="R76" s="296"/>
    </row>
    <row r="77" spans="1:18" s="142" customFormat="1" ht="76.5" customHeight="1">
      <c r="A77" s="89" t="s">
        <v>438</v>
      </c>
      <c r="B77" s="252">
        <v>5</v>
      </c>
      <c r="C77" s="373" t="s">
        <v>418</v>
      </c>
      <c r="D77" s="373" t="s">
        <v>380</v>
      </c>
      <c r="E77" s="374" t="s">
        <v>379</v>
      </c>
      <c r="F77" s="373" t="s">
        <v>390</v>
      </c>
      <c r="G77" s="373" t="s">
        <v>69</v>
      </c>
      <c r="H77" s="376">
        <v>0.3</v>
      </c>
      <c r="I77" s="376" t="s">
        <v>23</v>
      </c>
      <c r="J77" s="375" t="s">
        <v>381</v>
      </c>
      <c r="K77" s="293">
        <v>39933</v>
      </c>
      <c r="L77" s="293">
        <v>41029</v>
      </c>
      <c r="M77" s="276">
        <v>9410306932</v>
      </c>
      <c r="N77" s="276">
        <v>9410306932</v>
      </c>
      <c r="O77" s="295">
        <v>1</v>
      </c>
      <c r="P77" s="294">
        <v>18938</v>
      </c>
      <c r="Q77" s="429">
        <v>18938</v>
      </c>
      <c r="R77" s="430"/>
    </row>
    <row r="78" spans="1:18" s="142" customFormat="1" ht="16.5" thickBot="1">
      <c r="A78" s="89"/>
      <c r="B78" s="283"/>
      <c r="C78" s="277"/>
      <c r="D78" s="277"/>
      <c r="E78" s="277"/>
      <c r="F78" s="277"/>
      <c r="G78" s="277"/>
      <c r="H78" s="277"/>
      <c r="I78" s="277"/>
      <c r="J78" s="277"/>
      <c r="K78" s="277"/>
      <c r="L78" s="277"/>
      <c r="M78" s="277"/>
      <c r="N78" s="277"/>
      <c r="O78" s="299"/>
      <c r="P78" s="300" t="s">
        <v>65</v>
      </c>
      <c r="Q78" s="301">
        <v>33021</v>
      </c>
      <c r="R78" s="302"/>
    </row>
    <row r="79" spans="1:18" s="142" customFormat="1" ht="17.25" thickTop="1" thickBot="1">
      <c r="A79" s="91"/>
      <c r="B79" s="472" t="s">
        <v>524</v>
      </c>
      <c r="C79" s="473"/>
      <c r="D79" s="473"/>
      <c r="E79" s="473"/>
      <c r="F79" s="473"/>
      <c r="G79" s="473"/>
      <c r="H79" s="473"/>
      <c r="I79" s="473"/>
      <c r="J79" s="473"/>
      <c r="K79" s="473"/>
      <c r="L79" s="473"/>
      <c r="M79" s="473"/>
      <c r="N79" s="474"/>
      <c r="O79" s="92"/>
      <c r="P79" s="93" t="s">
        <v>66</v>
      </c>
      <c r="Q79" s="303">
        <v>45418</v>
      </c>
      <c r="R79" s="196"/>
    </row>
    <row r="80" spans="1:18" s="142" customFormat="1" ht="16.5" customHeight="1" thickTop="1">
      <c r="A80" s="89"/>
      <c r="B80" s="263"/>
      <c r="C80" s="263"/>
      <c r="D80" s="263"/>
      <c r="E80" s="263"/>
      <c r="F80" s="263"/>
      <c r="G80" s="263"/>
      <c r="H80" s="263"/>
      <c r="I80" s="264"/>
      <c r="J80" s="514">
        <v>3</v>
      </c>
      <c r="K80" s="475" t="s">
        <v>520</v>
      </c>
      <c r="L80" s="476"/>
      <c r="M80" s="476"/>
      <c r="N80" s="477"/>
      <c r="O80" s="517" t="s">
        <v>401</v>
      </c>
      <c r="P80" s="518"/>
      <c r="Q80" s="518"/>
      <c r="R80" s="519"/>
    </row>
    <row r="81" spans="1:18" s="142" customFormat="1" ht="16.5" customHeight="1">
      <c r="A81" s="89" t="s">
        <v>439</v>
      </c>
      <c r="B81" s="262"/>
      <c r="C81" s="128"/>
      <c r="D81" s="304"/>
      <c r="E81" s="304"/>
      <c r="F81" s="304"/>
      <c r="G81" s="304"/>
      <c r="H81" s="130"/>
      <c r="I81" s="127"/>
      <c r="J81" s="515"/>
      <c r="K81" s="526" t="s">
        <v>521</v>
      </c>
      <c r="L81" s="527"/>
      <c r="M81" s="528"/>
      <c r="N81" s="435">
        <v>11537.208142493639</v>
      </c>
      <c r="O81" s="520"/>
      <c r="P81" s="521"/>
      <c r="Q81" s="521"/>
      <c r="R81" s="522"/>
    </row>
    <row r="82" spans="1:18" s="142" customFormat="1" ht="16.5" customHeight="1">
      <c r="A82" s="89" t="s">
        <v>440</v>
      </c>
      <c r="B82" s="262"/>
      <c r="C82" s="260"/>
      <c r="D82" s="260"/>
      <c r="E82" s="260"/>
      <c r="F82" s="260"/>
      <c r="G82" s="260"/>
      <c r="H82" s="260"/>
      <c r="I82" s="131"/>
      <c r="J82" s="515"/>
      <c r="K82" s="526" t="s">
        <v>522</v>
      </c>
      <c r="L82" s="527"/>
      <c r="M82" s="528"/>
      <c r="N82" s="435">
        <v>6922.324885496183</v>
      </c>
      <c r="O82" s="520"/>
      <c r="P82" s="521"/>
      <c r="Q82" s="521"/>
      <c r="R82" s="522"/>
    </row>
    <row r="83" spans="1:18" s="142" customFormat="1" ht="16.5" customHeight="1">
      <c r="A83" s="89"/>
      <c r="B83" s="262"/>
      <c r="C83" s="260"/>
      <c r="D83" s="260"/>
      <c r="E83" s="260"/>
      <c r="F83" s="260"/>
      <c r="G83" s="260"/>
      <c r="H83" s="260"/>
      <c r="I83" s="131"/>
      <c r="J83" s="515"/>
      <c r="K83" s="526" t="s">
        <v>523</v>
      </c>
      <c r="L83" s="527"/>
      <c r="M83" s="528"/>
      <c r="N83" s="435">
        <v>4614.8832569974556</v>
      </c>
      <c r="O83" s="520"/>
      <c r="P83" s="521"/>
      <c r="Q83" s="521"/>
      <c r="R83" s="522"/>
    </row>
    <row r="84" spans="1:18" s="142" customFormat="1" ht="16.5" customHeight="1" thickBot="1">
      <c r="A84" s="116" t="s">
        <v>441</v>
      </c>
      <c r="B84" s="262"/>
      <c r="C84" s="132"/>
      <c r="D84" s="133"/>
      <c r="E84" s="132"/>
      <c r="F84" s="132"/>
      <c r="G84" s="134"/>
      <c r="H84" s="132"/>
      <c r="I84" s="135"/>
      <c r="J84" s="515"/>
      <c r="K84" s="529" t="s">
        <v>62</v>
      </c>
      <c r="L84" s="530"/>
      <c r="M84" s="531"/>
      <c r="N84" s="117" t="s">
        <v>2</v>
      </c>
      <c r="O84" s="520"/>
      <c r="P84" s="521"/>
      <c r="Q84" s="521"/>
      <c r="R84" s="522"/>
    </row>
    <row r="85" spans="1:18" s="142" customFormat="1" ht="16.5" customHeight="1" thickTop="1" thickBot="1">
      <c r="A85" s="116" t="s">
        <v>442</v>
      </c>
      <c r="B85" s="262"/>
      <c r="C85" s="132"/>
      <c r="D85" s="132"/>
      <c r="E85" s="132"/>
      <c r="F85" s="132"/>
      <c r="G85" s="134"/>
      <c r="H85" s="132"/>
      <c r="I85" s="135"/>
      <c r="J85" s="516"/>
      <c r="K85" s="532" t="s">
        <v>406</v>
      </c>
      <c r="L85" s="533"/>
      <c r="M85" s="534"/>
      <c r="N85" s="117" t="s">
        <v>2</v>
      </c>
      <c r="O85" s="523"/>
      <c r="P85" s="524"/>
      <c r="Q85" s="524"/>
      <c r="R85" s="525"/>
    </row>
    <row r="86" spans="1:18" s="142" customFormat="1" ht="16.5" customHeight="1" thickTop="1">
      <c r="A86" s="89" t="s">
        <v>443</v>
      </c>
      <c r="B86" s="262"/>
      <c r="C86" s="132"/>
      <c r="D86" s="132"/>
      <c r="E86" s="136"/>
      <c r="F86" s="136"/>
      <c r="G86" s="137"/>
      <c r="H86" s="136"/>
      <c r="I86" s="138"/>
      <c r="J86" s="489" t="s">
        <v>25</v>
      </c>
      <c r="K86" s="490"/>
      <c r="L86" s="490"/>
      <c r="M86" s="490"/>
      <c r="N86" s="491"/>
      <c r="O86" s="498" t="s">
        <v>258</v>
      </c>
      <c r="P86" s="499"/>
      <c r="Q86" s="499"/>
      <c r="R86" s="500"/>
    </row>
    <row r="87" spans="1:18" s="142" customFormat="1" ht="16.5" customHeight="1">
      <c r="A87" s="89" t="s">
        <v>444</v>
      </c>
      <c r="B87" s="262"/>
      <c r="C87" s="132"/>
      <c r="D87" s="132"/>
      <c r="E87" s="136"/>
      <c r="F87" s="136"/>
      <c r="G87" s="137"/>
      <c r="H87" s="136"/>
      <c r="I87" s="138"/>
      <c r="J87" s="492"/>
      <c r="K87" s="493"/>
      <c r="L87" s="493"/>
      <c r="M87" s="493"/>
      <c r="N87" s="494"/>
      <c r="O87" s="501"/>
      <c r="P87" s="502"/>
      <c r="Q87" s="502"/>
      <c r="R87" s="503"/>
    </row>
    <row r="88" spans="1:18" s="142" customFormat="1" ht="16.5" customHeight="1">
      <c r="A88" s="89" t="s">
        <v>445</v>
      </c>
      <c r="B88" s="262"/>
      <c r="C88" s="132"/>
      <c r="D88" s="132"/>
      <c r="E88" s="136"/>
      <c r="F88" s="136"/>
      <c r="G88" s="137"/>
      <c r="H88" s="136"/>
      <c r="I88" s="138"/>
      <c r="J88" s="492"/>
      <c r="K88" s="493"/>
      <c r="L88" s="493"/>
      <c r="M88" s="493"/>
      <c r="N88" s="494"/>
      <c r="O88" s="501"/>
      <c r="P88" s="502"/>
      <c r="Q88" s="502"/>
      <c r="R88" s="503"/>
    </row>
    <row r="89" spans="1:18" s="142" customFormat="1" ht="16.5" customHeight="1">
      <c r="A89" s="89" t="s">
        <v>446</v>
      </c>
      <c r="B89" s="262"/>
      <c r="C89" s="132"/>
      <c r="D89" s="132"/>
      <c r="E89" s="136"/>
      <c r="F89" s="136"/>
      <c r="G89" s="137"/>
      <c r="H89" s="136"/>
      <c r="I89" s="138"/>
      <c r="J89" s="492"/>
      <c r="K89" s="493"/>
      <c r="L89" s="493"/>
      <c r="M89" s="493"/>
      <c r="N89" s="494"/>
      <c r="O89" s="501"/>
      <c r="P89" s="502"/>
      <c r="Q89" s="502"/>
      <c r="R89" s="503"/>
    </row>
    <row r="90" spans="1:18" s="142" customFormat="1" ht="16.5" customHeight="1">
      <c r="A90" s="89" t="s">
        <v>447</v>
      </c>
      <c r="B90" s="262"/>
      <c r="C90" s="261"/>
      <c r="D90" s="261"/>
      <c r="E90" s="262"/>
      <c r="F90" s="262"/>
      <c r="G90" s="262"/>
      <c r="H90" s="262"/>
      <c r="I90" s="127"/>
      <c r="J90" s="492"/>
      <c r="K90" s="493"/>
      <c r="L90" s="493"/>
      <c r="M90" s="493"/>
      <c r="N90" s="494"/>
      <c r="O90" s="501"/>
      <c r="P90" s="502"/>
      <c r="Q90" s="502"/>
      <c r="R90" s="503"/>
    </row>
    <row r="91" spans="1:18" s="142" customFormat="1" ht="16.5" customHeight="1" thickBot="1">
      <c r="A91" s="89" t="s">
        <v>448</v>
      </c>
      <c r="B91" s="262"/>
      <c r="C91" s="261"/>
      <c r="D91" s="261"/>
      <c r="E91" s="261"/>
      <c r="F91" s="261"/>
      <c r="G91" s="261"/>
      <c r="H91" s="261"/>
      <c r="I91" s="139"/>
      <c r="J91" s="495"/>
      <c r="K91" s="496"/>
      <c r="L91" s="496"/>
      <c r="M91" s="496"/>
      <c r="N91" s="497"/>
      <c r="O91" s="504"/>
      <c r="P91" s="505"/>
      <c r="Q91" s="505"/>
      <c r="R91" s="506"/>
    </row>
    <row r="92" spans="1:18" s="142" customFormat="1" ht="15.75" thickTop="1">
      <c r="A92" s="44"/>
    </row>
    <row r="93" spans="1:18" s="142" customFormat="1">
      <c r="A93" s="72"/>
      <c r="B93" s="7"/>
      <c r="C93" s="113"/>
      <c r="D93" s="7"/>
      <c r="E93" s="7"/>
      <c r="F93" s="7"/>
      <c r="G93" s="7"/>
      <c r="H93" s="76"/>
      <c r="I93" s="76"/>
      <c r="J93" s="7"/>
      <c r="K93" s="7"/>
      <c r="L93" s="7"/>
      <c r="M93" s="7"/>
      <c r="N93" s="7"/>
      <c r="O93" s="7"/>
      <c r="P93" s="7"/>
      <c r="Q93" s="7"/>
      <c r="R93" s="7"/>
    </row>
    <row r="94" spans="1:18" s="142" customFormat="1" ht="24" thickBot="1">
      <c r="A94" s="82"/>
      <c r="B94" s="507" t="s">
        <v>35</v>
      </c>
      <c r="C94" s="507"/>
      <c r="D94" s="507"/>
      <c r="E94" s="194">
        <v>4</v>
      </c>
      <c r="F94" s="194"/>
      <c r="G94" s="84" t="s">
        <v>88</v>
      </c>
      <c r="H94" s="85"/>
      <c r="I94" s="85"/>
      <c r="J94" s="84"/>
      <c r="K94" s="84"/>
      <c r="L94" s="83"/>
      <c r="M94" s="85"/>
      <c r="N94" s="85"/>
      <c r="O94" s="85"/>
      <c r="P94" s="85"/>
      <c r="Q94" s="85"/>
      <c r="R94" s="85"/>
    </row>
    <row r="95" spans="1:18" s="142" customFormat="1" ht="45" customHeight="1" thickTop="1">
      <c r="A95" s="72"/>
      <c r="B95" s="508" t="s">
        <v>413</v>
      </c>
      <c r="C95" s="86" t="s">
        <v>9</v>
      </c>
      <c r="D95" s="286" t="s">
        <v>140</v>
      </c>
      <c r="E95" s="287"/>
      <c r="F95" s="421"/>
      <c r="G95" s="288" t="s">
        <v>36</v>
      </c>
      <c r="H95" s="289"/>
      <c r="I95" s="510" t="s">
        <v>488</v>
      </c>
      <c r="J95" s="510" t="s">
        <v>10</v>
      </c>
      <c r="K95" s="510" t="s">
        <v>44</v>
      </c>
      <c r="L95" s="510" t="s">
        <v>45</v>
      </c>
      <c r="M95" s="510" t="s">
        <v>46</v>
      </c>
      <c r="N95" s="288" t="s">
        <v>489</v>
      </c>
      <c r="O95" s="288"/>
      <c r="P95" s="288"/>
      <c r="Q95" s="422"/>
      <c r="R95" s="512" t="s">
        <v>17</v>
      </c>
    </row>
    <row r="96" spans="1:18" s="142" customFormat="1" ht="45" customHeight="1" thickBot="1">
      <c r="A96" s="72"/>
      <c r="B96" s="509"/>
      <c r="C96" s="87" t="s">
        <v>11</v>
      </c>
      <c r="D96" s="334" t="s">
        <v>0</v>
      </c>
      <c r="E96" s="334" t="s">
        <v>12</v>
      </c>
      <c r="F96" s="332" t="s">
        <v>535</v>
      </c>
      <c r="G96" s="334" t="s">
        <v>37</v>
      </c>
      <c r="H96" s="88" t="s">
        <v>49</v>
      </c>
      <c r="I96" s="511"/>
      <c r="J96" s="511"/>
      <c r="K96" s="511"/>
      <c r="L96" s="511"/>
      <c r="M96" s="511"/>
      <c r="N96" s="334" t="s">
        <v>483</v>
      </c>
      <c r="O96" s="332" t="s">
        <v>388</v>
      </c>
      <c r="P96" s="334" t="s">
        <v>59</v>
      </c>
      <c r="Q96" s="332" t="s">
        <v>490</v>
      </c>
      <c r="R96" s="513"/>
    </row>
    <row r="97" spans="1:18" s="142" customFormat="1" ht="12" customHeight="1" thickTop="1">
      <c r="A97" s="72"/>
      <c r="B97" s="229"/>
      <c r="C97" s="230"/>
      <c r="D97" s="230"/>
      <c r="E97" s="230"/>
      <c r="F97" s="230"/>
      <c r="G97" s="230"/>
      <c r="H97" s="230"/>
      <c r="I97" s="230"/>
      <c r="J97" s="230"/>
      <c r="K97" s="230"/>
      <c r="L97" s="230"/>
      <c r="M97" s="230"/>
      <c r="N97" s="230"/>
      <c r="O97" s="230"/>
      <c r="P97" s="230"/>
      <c r="Q97" s="230"/>
      <c r="R97" s="290"/>
    </row>
    <row r="98" spans="1:18" s="142" customFormat="1" ht="12" customHeight="1">
      <c r="A98" s="72"/>
      <c r="B98" s="426" t="s">
        <v>67</v>
      </c>
      <c r="C98" s="423"/>
      <c r="D98" s="425"/>
      <c r="E98" s="425"/>
      <c r="F98" s="425"/>
      <c r="G98" s="425"/>
      <c r="H98" s="425"/>
      <c r="I98" s="425"/>
      <c r="J98" s="425"/>
      <c r="K98" s="425"/>
      <c r="L98" s="425"/>
      <c r="M98" s="425"/>
      <c r="N98" s="425"/>
      <c r="O98" s="425"/>
      <c r="P98" s="425"/>
      <c r="Q98" s="425"/>
      <c r="R98" s="424"/>
    </row>
    <row r="99" spans="1:18" s="142" customFormat="1" ht="52.5" customHeight="1">
      <c r="A99" s="89" t="s">
        <v>307</v>
      </c>
      <c r="B99" s="252">
        <v>1</v>
      </c>
      <c r="C99" s="254" t="s">
        <v>191</v>
      </c>
      <c r="D99" s="254" t="s">
        <v>114</v>
      </c>
      <c r="E99" s="254" t="s">
        <v>536</v>
      </c>
      <c r="F99" s="254" t="s">
        <v>125</v>
      </c>
      <c r="G99" s="254" t="s">
        <v>70</v>
      </c>
      <c r="H99" s="213">
        <v>1</v>
      </c>
      <c r="I99" s="213" t="s">
        <v>23</v>
      </c>
      <c r="J99" s="280" t="s">
        <v>178</v>
      </c>
      <c r="K99" s="293">
        <v>36368</v>
      </c>
      <c r="L99" s="293">
        <v>38530</v>
      </c>
      <c r="M99" s="276">
        <v>1497316793.0553656</v>
      </c>
      <c r="N99" s="276">
        <v>1497316793.0553656</v>
      </c>
      <c r="O99" s="295">
        <v>1</v>
      </c>
      <c r="P99" s="294">
        <v>6330.35</v>
      </c>
      <c r="Q99" s="294">
        <v>6330</v>
      </c>
      <c r="R99" s="434" t="s">
        <v>198</v>
      </c>
    </row>
    <row r="100" spans="1:18" s="142" customFormat="1" ht="72" customHeight="1">
      <c r="A100" s="89" t="s">
        <v>308</v>
      </c>
      <c r="B100" s="252">
        <v>2</v>
      </c>
      <c r="C100" s="254" t="s">
        <v>192</v>
      </c>
      <c r="D100" s="254" t="s">
        <v>114</v>
      </c>
      <c r="E100" s="254" t="s">
        <v>193</v>
      </c>
      <c r="F100" s="254" t="s">
        <v>125</v>
      </c>
      <c r="G100" s="254" t="s">
        <v>73</v>
      </c>
      <c r="H100" s="213">
        <v>0.5</v>
      </c>
      <c r="I100" s="213" t="s">
        <v>23</v>
      </c>
      <c r="J100" s="280" t="s">
        <v>178</v>
      </c>
      <c r="K100" s="293">
        <v>38895</v>
      </c>
      <c r="L100" s="293">
        <v>40055</v>
      </c>
      <c r="M100" s="276">
        <v>4780113633.0753059</v>
      </c>
      <c r="N100" s="276">
        <v>4780113633.0753059</v>
      </c>
      <c r="O100" s="295">
        <v>1</v>
      </c>
      <c r="P100" s="294">
        <v>11716</v>
      </c>
      <c r="Q100" s="294">
        <v>11716</v>
      </c>
      <c r="R100" s="434" t="s">
        <v>197</v>
      </c>
    </row>
    <row r="101" spans="1:18" s="142" customFormat="1">
      <c r="A101" s="89" t="s">
        <v>436</v>
      </c>
      <c r="B101" s="252">
        <v>3</v>
      </c>
      <c r="C101" s="373"/>
      <c r="D101" s="373"/>
      <c r="E101" s="373"/>
      <c r="F101" s="373"/>
      <c r="G101" s="373"/>
      <c r="H101" s="376"/>
      <c r="I101" s="376"/>
      <c r="J101" s="375"/>
      <c r="K101" s="293"/>
      <c r="L101" s="293"/>
      <c r="M101" s="276"/>
      <c r="N101" s="276">
        <v>0</v>
      </c>
      <c r="O101" s="295">
        <v>0</v>
      </c>
      <c r="P101" s="294">
        <v>0</v>
      </c>
      <c r="Q101" s="429" t="s">
        <v>310</v>
      </c>
      <c r="R101" s="297"/>
    </row>
    <row r="102" spans="1:18" s="142" customFormat="1">
      <c r="A102" s="89"/>
      <c r="B102" s="428" t="s">
        <v>64</v>
      </c>
      <c r="C102" s="431"/>
      <c r="D102" s="431"/>
      <c r="E102" s="431"/>
      <c r="F102" s="431"/>
      <c r="G102" s="431"/>
      <c r="H102" s="431"/>
      <c r="I102" s="431"/>
      <c r="J102" s="431"/>
      <c r="K102" s="431"/>
      <c r="L102" s="431"/>
      <c r="M102" s="431"/>
      <c r="N102" s="431"/>
      <c r="O102" s="431"/>
      <c r="P102" s="431"/>
      <c r="Q102" s="436"/>
      <c r="R102" s="432"/>
    </row>
    <row r="103" spans="1:18" s="142" customFormat="1" ht="57.75" customHeight="1">
      <c r="A103" s="89" t="s">
        <v>309</v>
      </c>
      <c r="B103" s="252">
        <v>4</v>
      </c>
      <c r="C103" s="254" t="s">
        <v>196</v>
      </c>
      <c r="D103" s="254" t="s">
        <v>194</v>
      </c>
      <c r="E103" s="254" t="s">
        <v>195</v>
      </c>
      <c r="F103" s="254" t="s">
        <v>124</v>
      </c>
      <c r="G103" s="254" t="s">
        <v>70</v>
      </c>
      <c r="H103" s="213">
        <v>1</v>
      </c>
      <c r="I103" s="213" t="s">
        <v>23</v>
      </c>
      <c r="J103" s="254" t="s">
        <v>537</v>
      </c>
      <c r="K103" s="293">
        <v>38279</v>
      </c>
      <c r="L103" s="293">
        <v>39740</v>
      </c>
      <c r="M103" s="276">
        <v>2730060000</v>
      </c>
      <c r="N103" s="276">
        <v>2730060000</v>
      </c>
      <c r="O103" s="295">
        <v>1</v>
      </c>
      <c r="P103" s="294">
        <v>7626</v>
      </c>
      <c r="Q103" s="294">
        <v>7626</v>
      </c>
      <c r="R103" s="434" t="s">
        <v>199</v>
      </c>
    </row>
    <row r="104" spans="1:18" s="142" customFormat="1" ht="64.5" customHeight="1">
      <c r="A104" s="89" t="s">
        <v>69</v>
      </c>
      <c r="B104" s="252">
        <v>5</v>
      </c>
      <c r="C104" s="254" t="s">
        <v>200</v>
      </c>
      <c r="D104" s="254" t="s">
        <v>183</v>
      </c>
      <c r="E104" s="254" t="s">
        <v>201</v>
      </c>
      <c r="F104" s="254" t="s">
        <v>124</v>
      </c>
      <c r="G104" s="254" t="s">
        <v>69</v>
      </c>
      <c r="H104" s="213">
        <v>0.5</v>
      </c>
      <c r="I104" s="213" t="s">
        <v>22</v>
      </c>
      <c r="J104" s="254" t="s">
        <v>538</v>
      </c>
      <c r="K104" s="293">
        <v>39290</v>
      </c>
      <c r="L104" s="293">
        <v>39792</v>
      </c>
      <c r="M104" s="276">
        <v>3843557439</v>
      </c>
      <c r="N104" s="276">
        <v>3843557439</v>
      </c>
      <c r="O104" s="295">
        <v>1</v>
      </c>
      <c r="P104" s="294">
        <v>8862</v>
      </c>
      <c r="Q104" s="294" t="s">
        <v>310</v>
      </c>
      <c r="R104" s="434" t="s">
        <v>539</v>
      </c>
    </row>
    <row r="105" spans="1:18" s="142" customFormat="1" ht="16.5" thickBot="1">
      <c r="A105" s="89"/>
      <c r="B105" s="283"/>
      <c r="C105" s="277"/>
      <c r="D105" s="277"/>
      <c r="E105" s="277"/>
      <c r="F105" s="277"/>
      <c r="G105" s="277"/>
      <c r="H105" s="277"/>
      <c r="I105" s="277"/>
      <c r="J105" s="277"/>
      <c r="K105" s="277"/>
      <c r="L105" s="277"/>
      <c r="M105" s="277"/>
      <c r="N105" s="277"/>
      <c r="O105" s="299"/>
      <c r="P105" s="300" t="s">
        <v>65</v>
      </c>
      <c r="Q105" s="301">
        <v>18046</v>
      </c>
      <c r="R105" s="302"/>
    </row>
    <row r="106" spans="1:18" s="142" customFormat="1" ht="17.25" thickTop="1" thickBot="1">
      <c r="A106" s="91"/>
      <c r="B106" s="472" t="s">
        <v>524</v>
      </c>
      <c r="C106" s="473"/>
      <c r="D106" s="473"/>
      <c r="E106" s="473"/>
      <c r="F106" s="473"/>
      <c r="G106" s="473"/>
      <c r="H106" s="473"/>
      <c r="I106" s="473"/>
      <c r="J106" s="473"/>
      <c r="K106" s="473"/>
      <c r="L106" s="473"/>
      <c r="M106" s="473"/>
      <c r="N106" s="474"/>
      <c r="O106" s="92"/>
      <c r="P106" s="93" t="s">
        <v>66</v>
      </c>
      <c r="Q106" s="303">
        <v>7626</v>
      </c>
      <c r="R106" s="196"/>
    </row>
    <row r="107" spans="1:18" s="142" customFormat="1" ht="16.5" customHeight="1" thickTop="1">
      <c r="A107" s="89"/>
      <c r="B107" s="350"/>
      <c r="C107" s="350"/>
      <c r="D107" s="350"/>
      <c r="E107" s="350"/>
      <c r="F107" s="350"/>
      <c r="G107" s="350"/>
      <c r="H107" s="350"/>
      <c r="I107" s="352"/>
      <c r="J107" s="514">
        <v>4</v>
      </c>
      <c r="K107" s="475" t="s">
        <v>520</v>
      </c>
      <c r="L107" s="476"/>
      <c r="M107" s="476"/>
      <c r="N107" s="477"/>
      <c r="O107" s="517" t="s">
        <v>401</v>
      </c>
      <c r="P107" s="518"/>
      <c r="Q107" s="518"/>
      <c r="R107" s="519"/>
    </row>
    <row r="108" spans="1:18" s="142" customFormat="1" ht="16.5" customHeight="1">
      <c r="A108" s="89"/>
      <c r="B108" s="351"/>
      <c r="C108" s="211"/>
      <c r="D108" s="211"/>
      <c r="E108" s="211"/>
      <c r="F108" s="211"/>
      <c r="G108" s="211"/>
      <c r="H108" s="211"/>
      <c r="I108" s="127"/>
      <c r="J108" s="515"/>
      <c r="K108" s="526" t="s">
        <v>521</v>
      </c>
      <c r="L108" s="527"/>
      <c r="M108" s="528"/>
      <c r="N108" s="435">
        <v>11537.208142493639</v>
      </c>
      <c r="O108" s="520"/>
      <c r="P108" s="521"/>
      <c r="Q108" s="521"/>
      <c r="R108" s="522"/>
    </row>
    <row r="109" spans="1:18" s="142" customFormat="1" ht="16.5" customHeight="1">
      <c r="A109" s="89" t="s">
        <v>311</v>
      </c>
      <c r="B109" s="351"/>
      <c r="C109" s="128"/>
      <c r="D109" s="129"/>
      <c r="E109" s="129"/>
      <c r="F109" s="129"/>
      <c r="G109" s="129"/>
      <c r="H109" s="130"/>
      <c r="I109" s="127"/>
      <c r="J109" s="515"/>
      <c r="K109" s="526" t="s">
        <v>522</v>
      </c>
      <c r="L109" s="527"/>
      <c r="M109" s="528"/>
      <c r="N109" s="435">
        <v>6922.324885496183</v>
      </c>
      <c r="O109" s="520"/>
      <c r="P109" s="521"/>
      <c r="Q109" s="521"/>
      <c r="R109" s="522"/>
    </row>
    <row r="110" spans="1:18" s="142" customFormat="1" ht="16.5" customHeight="1">
      <c r="A110" s="89" t="s">
        <v>312</v>
      </c>
      <c r="B110" s="351"/>
      <c r="C110" s="353"/>
      <c r="D110" s="353"/>
      <c r="E110" s="212"/>
      <c r="F110" s="212"/>
      <c r="G110" s="212"/>
      <c r="H110" s="212"/>
      <c r="I110" s="131"/>
      <c r="J110" s="515"/>
      <c r="K110" s="526" t="s">
        <v>523</v>
      </c>
      <c r="L110" s="527"/>
      <c r="M110" s="528"/>
      <c r="N110" s="435">
        <v>4614.8832569974556</v>
      </c>
      <c r="O110" s="520"/>
      <c r="P110" s="521"/>
      <c r="Q110" s="521"/>
      <c r="R110" s="522"/>
    </row>
    <row r="111" spans="1:18" s="142" customFormat="1" ht="16.5" customHeight="1" thickBot="1">
      <c r="A111" s="116" t="s">
        <v>313</v>
      </c>
      <c r="B111" s="351"/>
      <c r="C111" s="132"/>
      <c r="D111" s="133"/>
      <c r="E111" s="132"/>
      <c r="F111" s="132"/>
      <c r="G111" s="134"/>
      <c r="H111" s="132"/>
      <c r="I111" s="135"/>
      <c r="J111" s="515"/>
      <c r="K111" s="529" t="s">
        <v>62</v>
      </c>
      <c r="L111" s="530"/>
      <c r="M111" s="531"/>
      <c r="N111" s="117" t="s">
        <v>2</v>
      </c>
      <c r="O111" s="520"/>
      <c r="P111" s="521"/>
      <c r="Q111" s="521"/>
      <c r="R111" s="522"/>
    </row>
    <row r="112" spans="1:18" s="142" customFormat="1" ht="16.5" customHeight="1" thickTop="1" thickBot="1">
      <c r="A112" s="116" t="s">
        <v>314</v>
      </c>
      <c r="B112" s="351"/>
      <c r="C112" s="132"/>
      <c r="D112" s="132"/>
      <c r="E112" s="132"/>
      <c r="F112" s="132"/>
      <c r="G112" s="134"/>
      <c r="H112" s="132"/>
      <c r="I112" s="135"/>
      <c r="J112" s="516"/>
      <c r="K112" s="532" t="s">
        <v>406</v>
      </c>
      <c r="L112" s="533"/>
      <c r="M112" s="534"/>
      <c r="N112" s="117" t="s">
        <v>2</v>
      </c>
      <c r="O112" s="523"/>
      <c r="P112" s="524"/>
      <c r="Q112" s="524"/>
      <c r="R112" s="525"/>
    </row>
    <row r="113" spans="1:18" s="142" customFormat="1" ht="16.5" customHeight="1" thickTop="1">
      <c r="A113" s="89" t="s">
        <v>315</v>
      </c>
      <c r="B113" s="351"/>
      <c r="C113" s="132"/>
      <c r="D113" s="132"/>
      <c r="E113" s="136"/>
      <c r="F113" s="136"/>
      <c r="G113" s="137"/>
      <c r="H113" s="136"/>
      <c r="I113" s="138"/>
      <c r="J113" s="535" t="s">
        <v>491</v>
      </c>
      <c r="K113" s="536"/>
      <c r="L113" s="536"/>
      <c r="M113" s="536"/>
      <c r="N113" s="537"/>
      <c r="O113" s="498" t="s">
        <v>258</v>
      </c>
      <c r="P113" s="499"/>
      <c r="Q113" s="499"/>
      <c r="R113" s="500"/>
    </row>
    <row r="114" spans="1:18" s="142" customFormat="1" ht="16.5" customHeight="1">
      <c r="A114" s="89" t="s">
        <v>316</v>
      </c>
      <c r="B114" s="351"/>
      <c r="C114" s="132"/>
      <c r="D114" s="132"/>
      <c r="E114" s="136"/>
      <c r="F114" s="136"/>
      <c r="G114" s="137"/>
      <c r="H114" s="136"/>
      <c r="I114" s="138"/>
      <c r="J114" s="538"/>
      <c r="K114" s="539"/>
      <c r="L114" s="539"/>
      <c r="M114" s="539"/>
      <c r="N114" s="540"/>
      <c r="O114" s="501"/>
      <c r="P114" s="502"/>
      <c r="Q114" s="502"/>
      <c r="R114" s="503"/>
    </row>
    <row r="115" spans="1:18" s="142" customFormat="1" ht="16.5" customHeight="1">
      <c r="A115" s="89" t="s">
        <v>317</v>
      </c>
      <c r="B115" s="351"/>
      <c r="C115" s="132"/>
      <c r="D115" s="132"/>
      <c r="E115" s="136"/>
      <c r="F115" s="136"/>
      <c r="G115" s="137"/>
      <c r="H115" s="136"/>
      <c r="I115" s="138"/>
      <c r="J115" s="538"/>
      <c r="K115" s="539"/>
      <c r="L115" s="539"/>
      <c r="M115" s="539"/>
      <c r="N115" s="540"/>
      <c r="O115" s="501"/>
      <c r="P115" s="502"/>
      <c r="Q115" s="502"/>
      <c r="R115" s="503"/>
    </row>
    <row r="116" spans="1:18" s="142" customFormat="1" ht="16.5" customHeight="1">
      <c r="A116" s="89" t="s">
        <v>318</v>
      </c>
      <c r="B116" s="351"/>
      <c r="C116" s="132"/>
      <c r="D116" s="132"/>
      <c r="E116" s="136"/>
      <c r="F116" s="136"/>
      <c r="G116" s="137"/>
      <c r="H116" s="136"/>
      <c r="I116" s="138"/>
      <c r="J116" s="538"/>
      <c r="K116" s="539"/>
      <c r="L116" s="539"/>
      <c r="M116" s="539"/>
      <c r="N116" s="540"/>
      <c r="O116" s="501"/>
      <c r="P116" s="502"/>
      <c r="Q116" s="502"/>
      <c r="R116" s="503"/>
    </row>
    <row r="117" spans="1:18" s="142" customFormat="1" ht="16.5" customHeight="1">
      <c r="A117" s="89" t="s">
        <v>319</v>
      </c>
      <c r="B117" s="351"/>
      <c r="C117" s="544"/>
      <c r="D117" s="544"/>
      <c r="E117" s="545"/>
      <c r="F117" s="545"/>
      <c r="G117" s="545"/>
      <c r="H117" s="545"/>
      <c r="I117" s="127"/>
      <c r="J117" s="538"/>
      <c r="K117" s="539"/>
      <c r="L117" s="539"/>
      <c r="M117" s="539"/>
      <c r="N117" s="540"/>
      <c r="O117" s="501"/>
      <c r="P117" s="502"/>
      <c r="Q117" s="502"/>
      <c r="R117" s="503"/>
    </row>
    <row r="118" spans="1:18" s="142" customFormat="1" ht="16.5" customHeight="1" thickBot="1">
      <c r="A118" s="89" t="s">
        <v>320</v>
      </c>
      <c r="B118" s="351"/>
      <c r="C118" s="354"/>
      <c r="D118" s="354"/>
      <c r="E118" s="354"/>
      <c r="F118" s="354"/>
      <c r="G118" s="354"/>
      <c r="H118" s="354"/>
      <c r="I118" s="139"/>
      <c r="J118" s="541"/>
      <c r="K118" s="542"/>
      <c r="L118" s="542"/>
      <c r="M118" s="542"/>
      <c r="N118" s="543"/>
      <c r="O118" s="504"/>
      <c r="P118" s="505"/>
      <c r="Q118" s="505"/>
      <c r="R118" s="506"/>
    </row>
    <row r="119" spans="1:18" s="142" customFormat="1" ht="15.75" thickTop="1">
      <c r="A119" s="72"/>
      <c r="B119" s="7"/>
      <c r="C119" s="113"/>
      <c r="D119" s="7"/>
      <c r="E119" s="7"/>
      <c r="F119" s="7"/>
      <c r="G119" s="7"/>
      <c r="H119" s="76"/>
      <c r="I119" s="76"/>
      <c r="J119" s="7"/>
      <c r="K119" s="7"/>
      <c r="L119" s="7"/>
      <c r="M119" s="118"/>
      <c r="N119" s="7"/>
      <c r="O119" s="7"/>
      <c r="P119" s="7"/>
      <c r="Q119" s="7"/>
      <c r="R119" s="7"/>
    </row>
    <row r="120" spans="1:18" s="142" customFormat="1">
      <c r="A120" s="72"/>
      <c r="B120" s="7"/>
      <c r="C120" s="113"/>
      <c r="D120" s="7"/>
      <c r="E120" s="7"/>
      <c r="F120" s="7"/>
      <c r="G120" s="7"/>
      <c r="H120" s="76"/>
      <c r="I120" s="76"/>
      <c r="J120" s="7"/>
      <c r="K120" s="7"/>
      <c r="L120" s="7"/>
      <c r="M120" s="7"/>
      <c r="N120" s="7"/>
      <c r="O120" s="7"/>
      <c r="P120" s="7"/>
      <c r="Q120" s="7"/>
      <c r="R120" s="7"/>
    </row>
    <row r="121" spans="1:18" s="142" customFormat="1" ht="24" thickBot="1">
      <c r="A121" s="82"/>
      <c r="B121" s="507" t="s">
        <v>35</v>
      </c>
      <c r="C121" s="507"/>
      <c r="D121" s="507"/>
      <c r="E121" s="194">
        <v>5</v>
      </c>
      <c r="F121" s="194"/>
      <c r="G121" s="84" t="s">
        <v>92</v>
      </c>
      <c r="H121" s="85"/>
      <c r="I121" s="85"/>
      <c r="J121" s="84"/>
      <c r="K121" s="84"/>
      <c r="L121" s="83"/>
      <c r="M121" s="85"/>
      <c r="N121" s="85"/>
      <c r="O121" s="85"/>
      <c r="P121" s="85"/>
      <c r="Q121" s="85"/>
      <c r="R121" s="85"/>
    </row>
    <row r="122" spans="1:18" s="142" customFormat="1" ht="45" customHeight="1" thickTop="1">
      <c r="A122" s="72"/>
      <c r="B122" s="508" t="s">
        <v>413</v>
      </c>
      <c r="C122" s="86" t="s">
        <v>9</v>
      </c>
      <c r="D122" s="286" t="s">
        <v>140</v>
      </c>
      <c r="E122" s="287"/>
      <c r="F122" s="421"/>
      <c r="G122" s="288" t="s">
        <v>36</v>
      </c>
      <c r="H122" s="289"/>
      <c r="I122" s="510" t="s">
        <v>488</v>
      </c>
      <c r="J122" s="510" t="s">
        <v>10</v>
      </c>
      <c r="K122" s="510" t="s">
        <v>44</v>
      </c>
      <c r="L122" s="510" t="s">
        <v>45</v>
      </c>
      <c r="M122" s="510" t="s">
        <v>46</v>
      </c>
      <c r="N122" s="288" t="s">
        <v>489</v>
      </c>
      <c r="O122" s="288"/>
      <c r="P122" s="288"/>
      <c r="Q122" s="422"/>
      <c r="R122" s="512" t="s">
        <v>17</v>
      </c>
    </row>
    <row r="123" spans="1:18" s="142" customFormat="1" ht="45" customHeight="1" thickBot="1">
      <c r="A123" s="72"/>
      <c r="B123" s="509"/>
      <c r="C123" s="87" t="s">
        <v>11</v>
      </c>
      <c r="D123" s="334" t="s">
        <v>0</v>
      </c>
      <c r="E123" s="334" t="s">
        <v>12</v>
      </c>
      <c r="F123" s="332" t="s">
        <v>535</v>
      </c>
      <c r="G123" s="334" t="s">
        <v>37</v>
      </c>
      <c r="H123" s="88" t="s">
        <v>49</v>
      </c>
      <c r="I123" s="511"/>
      <c r="J123" s="511"/>
      <c r="K123" s="511"/>
      <c r="L123" s="511"/>
      <c r="M123" s="511"/>
      <c r="N123" s="334" t="s">
        <v>483</v>
      </c>
      <c r="O123" s="332" t="s">
        <v>388</v>
      </c>
      <c r="P123" s="334" t="s">
        <v>59</v>
      </c>
      <c r="Q123" s="332" t="s">
        <v>490</v>
      </c>
      <c r="R123" s="513"/>
    </row>
    <row r="124" spans="1:18" s="142" customFormat="1" ht="12" customHeight="1" thickTop="1">
      <c r="A124" s="72"/>
      <c r="B124" s="229"/>
      <c r="C124" s="230"/>
      <c r="D124" s="230"/>
      <c r="E124" s="230"/>
      <c r="F124" s="230"/>
      <c r="G124" s="230"/>
      <c r="H124" s="230"/>
      <c r="I124" s="230"/>
      <c r="J124" s="230"/>
      <c r="K124" s="230"/>
      <c r="L124" s="230"/>
      <c r="M124" s="230"/>
      <c r="N124" s="230"/>
      <c r="O124" s="230"/>
      <c r="P124" s="230"/>
      <c r="Q124" s="230"/>
      <c r="R124" s="290"/>
    </row>
    <row r="125" spans="1:18" s="142" customFormat="1" ht="12" customHeight="1">
      <c r="A125" s="72"/>
      <c r="B125" s="426" t="s">
        <v>67</v>
      </c>
      <c r="C125" s="423"/>
      <c r="D125" s="425"/>
      <c r="E125" s="425"/>
      <c r="F125" s="425"/>
      <c r="G125" s="425"/>
      <c r="H125" s="425"/>
      <c r="I125" s="425"/>
      <c r="J125" s="425"/>
      <c r="K125" s="425"/>
      <c r="L125" s="425"/>
      <c r="M125" s="425"/>
      <c r="N125" s="425"/>
      <c r="O125" s="425"/>
      <c r="P125" s="425"/>
      <c r="Q125" s="425"/>
      <c r="R125" s="424"/>
    </row>
    <row r="126" spans="1:18" s="142" customFormat="1" ht="82.5" customHeight="1">
      <c r="A126" s="89" t="s">
        <v>321</v>
      </c>
      <c r="B126" s="252">
        <v>1</v>
      </c>
      <c r="C126" s="254" t="s">
        <v>118</v>
      </c>
      <c r="D126" s="254" t="s">
        <v>107</v>
      </c>
      <c r="E126" s="254" t="s">
        <v>540</v>
      </c>
      <c r="F126" s="254" t="s">
        <v>124</v>
      </c>
      <c r="G126" s="254" t="s">
        <v>69</v>
      </c>
      <c r="H126" s="213">
        <v>0.6</v>
      </c>
      <c r="I126" s="213" t="s">
        <v>23</v>
      </c>
      <c r="J126" s="280" t="s">
        <v>108</v>
      </c>
      <c r="K126" s="293">
        <v>40000</v>
      </c>
      <c r="L126" s="293"/>
      <c r="M126" s="276">
        <v>14669936699</v>
      </c>
      <c r="N126" s="276">
        <v>14669936699</v>
      </c>
      <c r="O126" s="295">
        <v>1</v>
      </c>
      <c r="P126" s="294">
        <v>29523</v>
      </c>
      <c r="Q126" s="294">
        <v>29523</v>
      </c>
      <c r="R126" s="434" t="s">
        <v>119</v>
      </c>
    </row>
    <row r="127" spans="1:18" s="142" customFormat="1" ht="73.5" customHeight="1">
      <c r="A127" s="89" t="s">
        <v>308</v>
      </c>
      <c r="B127" s="252">
        <v>2</v>
      </c>
      <c r="C127" s="254" t="s">
        <v>61</v>
      </c>
      <c r="D127" s="254" t="s">
        <v>120</v>
      </c>
      <c r="E127" s="254" t="s">
        <v>186</v>
      </c>
      <c r="F127" s="254" t="s">
        <v>124</v>
      </c>
      <c r="G127" s="254" t="s">
        <v>69</v>
      </c>
      <c r="H127" s="213">
        <v>0.45</v>
      </c>
      <c r="I127" s="213" t="s">
        <v>23</v>
      </c>
      <c r="J127" s="280" t="s">
        <v>108</v>
      </c>
      <c r="K127" s="293">
        <v>40926</v>
      </c>
      <c r="L127" s="293"/>
      <c r="M127" s="276">
        <v>3191763200</v>
      </c>
      <c r="N127" s="276">
        <v>3191763200</v>
      </c>
      <c r="O127" s="295">
        <v>1</v>
      </c>
      <c r="P127" s="294">
        <v>5632</v>
      </c>
      <c r="Q127" s="294">
        <v>5632</v>
      </c>
      <c r="R127" s="434" t="s">
        <v>121</v>
      </c>
    </row>
    <row r="128" spans="1:18" s="142" customFormat="1" ht="91.5" customHeight="1">
      <c r="A128" s="89" t="s">
        <v>322</v>
      </c>
      <c r="B128" s="252">
        <v>3</v>
      </c>
      <c r="C128" s="254" t="s">
        <v>122</v>
      </c>
      <c r="D128" s="254" t="s">
        <v>123</v>
      </c>
      <c r="E128" s="254" t="s">
        <v>187</v>
      </c>
      <c r="F128" s="254" t="s">
        <v>124</v>
      </c>
      <c r="G128" s="254" t="s">
        <v>69</v>
      </c>
      <c r="H128" s="213">
        <v>0.5</v>
      </c>
      <c r="I128" s="213" t="s">
        <v>22</v>
      </c>
      <c r="J128" s="280" t="s">
        <v>108</v>
      </c>
      <c r="K128" s="293">
        <v>39708</v>
      </c>
      <c r="L128" s="293"/>
      <c r="M128" s="276">
        <v>3843557439</v>
      </c>
      <c r="N128" s="276">
        <v>3843557439</v>
      </c>
      <c r="O128" s="295">
        <v>1</v>
      </c>
      <c r="P128" s="294">
        <v>8328</v>
      </c>
      <c r="Q128" s="294" t="s">
        <v>310</v>
      </c>
      <c r="R128" s="434" t="s">
        <v>202</v>
      </c>
    </row>
    <row r="129" spans="1:18" s="142" customFormat="1">
      <c r="A129" s="89"/>
      <c r="B129" s="428" t="s">
        <v>64</v>
      </c>
      <c r="C129" s="336"/>
      <c r="D129" s="336"/>
      <c r="E129" s="336"/>
      <c r="F129" s="336"/>
      <c r="G129" s="336"/>
      <c r="H129" s="336"/>
      <c r="I129" s="336"/>
      <c r="J129" s="336"/>
      <c r="K129" s="336"/>
      <c r="L129" s="336"/>
      <c r="M129" s="336"/>
      <c r="N129" s="336"/>
      <c r="O129" s="336"/>
      <c r="P129" s="336"/>
      <c r="Q129" s="336"/>
      <c r="R129" s="337"/>
    </row>
    <row r="130" spans="1:18" s="142" customFormat="1" ht="73.5" customHeight="1">
      <c r="A130" s="89" t="s">
        <v>323</v>
      </c>
      <c r="B130" s="252">
        <v>4</v>
      </c>
      <c r="C130" s="254" t="s">
        <v>109</v>
      </c>
      <c r="D130" s="254" t="s">
        <v>114</v>
      </c>
      <c r="E130" s="254" t="s">
        <v>110</v>
      </c>
      <c r="F130" s="254" t="s">
        <v>125</v>
      </c>
      <c r="G130" s="254" t="s">
        <v>73</v>
      </c>
      <c r="H130" s="213">
        <v>0.5</v>
      </c>
      <c r="I130" s="213" t="s">
        <v>23</v>
      </c>
      <c r="J130" s="280" t="s">
        <v>111</v>
      </c>
      <c r="K130" s="293">
        <v>37834</v>
      </c>
      <c r="L130" s="293">
        <v>39447</v>
      </c>
      <c r="M130" s="276">
        <v>7608039951.6021643</v>
      </c>
      <c r="N130" s="276">
        <v>7608039951.6021643</v>
      </c>
      <c r="O130" s="295">
        <v>1</v>
      </c>
      <c r="P130" s="294">
        <v>22916</v>
      </c>
      <c r="Q130" s="294">
        <v>22916</v>
      </c>
      <c r="R130" s="434" t="s">
        <v>113</v>
      </c>
    </row>
    <row r="131" spans="1:18" s="142" customFormat="1" ht="73.5" customHeight="1">
      <c r="A131" s="89" t="s">
        <v>324</v>
      </c>
      <c r="B131" s="252">
        <v>5</v>
      </c>
      <c r="C131" s="254" t="s">
        <v>68</v>
      </c>
      <c r="D131" s="254" t="s">
        <v>115</v>
      </c>
      <c r="E131" s="254" t="s">
        <v>533</v>
      </c>
      <c r="F131" s="254" t="s">
        <v>124</v>
      </c>
      <c r="G131" s="254" t="s">
        <v>69</v>
      </c>
      <c r="H131" s="213">
        <v>0.75</v>
      </c>
      <c r="I131" s="213" t="s">
        <v>23</v>
      </c>
      <c r="J131" s="280" t="s">
        <v>116</v>
      </c>
      <c r="K131" s="293">
        <v>39534</v>
      </c>
      <c r="L131" s="293">
        <v>40628</v>
      </c>
      <c r="M131" s="276">
        <v>3753633746</v>
      </c>
      <c r="N131" s="276">
        <v>3753633746</v>
      </c>
      <c r="O131" s="295">
        <v>1</v>
      </c>
      <c r="P131" s="294">
        <v>8134</v>
      </c>
      <c r="Q131" s="294">
        <v>8134</v>
      </c>
      <c r="R131" s="434" t="s">
        <v>117</v>
      </c>
    </row>
    <row r="132" spans="1:18" s="142" customFormat="1" ht="16.5" thickBot="1">
      <c r="A132" s="89"/>
      <c r="B132" s="283"/>
      <c r="C132" s="277"/>
      <c r="D132" s="277"/>
      <c r="E132" s="277"/>
      <c r="F132" s="277"/>
      <c r="G132" s="277"/>
      <c r="H132" s="277"/>
      <c r="I132" s="277"/>
      <c r="J132" s="277"/>
      <c r="K132" s="277"/>
      <c r="L132" s="277"/>
      <c r="M132" s="277"/>
      <c r="N132" s="277"/>
      <c r="O132" s="299"/>
      <c r="P132" s="300" t="s">
        <v>65</v>
      </c>
      <c r="Q132" s="301">
        <v>35155</v>
      </c>
      <c r="R132" s="302"/>
    </row>
    <row r="133" spans="1:18" s="142" customFormat="1" ht="17.25" thickTop="1" thickBot="1">
      <c r="A133" s="91"/>
      <c r="B133" s="472" t="s">
        <v>524</v>
      </c>
      <c r="C133" s="473"/>
      <c r="D133" s="473"/>
      <c r="E133" s="473"/>
      <c r="F133" s="473"/>
      <c r="G133" s="473"/>
      <c r="H133" s="473"/>
      <c r="I133" s="473"/>
      <c r="J133" s="473"/>
      <c r="K133" s="473"/>
      <c r="L133" s="473"/>
      <c r="M133" s="473"/>
      <c r="N133" s="474"/>
      <c r="O133" s="92"/>
      <c r="P133" s="93" t="s">
        <v>66</v>
      </c>
      <c r="Q133" s="303">
        <v>31050</v>
      </c>
      <c r="R133" s="196"/>
    </row>
    <row r="134" spans="1:18" s="142" customFormat="1" ht="16.5" customHeight="1" thickTop="1">
      <c r="A134" s="89"/>
      <c r="B134" s="350"/>
      <c r="C134" s="350"/>
      <c r="D134" s="350"/>
      <c r="E134" s="350"/>
      <c r="F134" s="350"/>
      <c r="G134" s="350"/>
      <c r="H134" s="350"/>
      <c r="I134" s="352"/>
      <c r="J134" s="514">
        <v>5</v>
      </c>
      <c r="K134" s="475" t="s">
        <v>520</v>
      </c>
      <c r="L134" s="476"/>
      <c r="M134" s="476"/>
      <c r="N134" s="477"/>
      <c r="O134" s="517" t="s">
        <v>401</v>
      </c>
      <c r="P134" s="518"/>
      <c r="Q134" s="518"/>
      <c r="R134" s="519"/>
    </row>
    <row r="135" spans="1:18" s="142" customFormat="1" ht="16.5" customHeight="1">
      <c r="A135" s="89"/>
      <c r="B135" s="351"/>
      <c r="C135" s="351"/>
      <c r="D135" s="351"/>
      <c r="E135" s="351"/>
      <c r="F135" s="351"/>
      <c r="G135" s="351"/>
      <c r="H135" s="351"/>
      <c r="I135" s="127"/>
      <c r="J135" s="515"/>
      <c r="K135" s="526" t="s">
        <v>521</v>
      </c>
      <c r="L135" s="527"/>
      <c r="M135" s="528"/>
      <c r="N135" s="435">
        <v>11537.208142493639</v>
      </c>
      <c r="O135" s="520"/>
      <c r="P135" s="521"/>
      <c r="Q135" s="521"/>
      <c r="R135" s="522"/>
    </row>
    <row r="136" spans="1:18" s="142" customFormat="1" ht="16.5" customHeight="1">
      <c r="A136" s="89" t="s">
        <v>325</v>
      </c>
      <c r="B136" s="351"/>
      <c r="C136" s="128"/>
      <c r="D136" s="304"/>
      <c r="E136" s="304"/>
      <c r="F136" s="304"/>
      <c r="G136" s="304"/>
      <c r="H136" s="130"/>
      <c r="I136" s="127"/>
      <c r="J136" s="515"/>
      <c r="K136" s="526" t="s">
        <v>522</v>
      </c>
      <c r="L136" s="527"/>
      <c r="M136" s="528"/>
      <c r="N136" s="435">
        <v>6922.324885496183</v>
      </c>
      <c r="O136" s="520"/>
      <c r="P136" s="521"/>
      <c r="Q136" s="521"/>
      <c r="R136" s="522"/>
    </row>
    <row r="137" spans="1:18" s="142" customFormat="1" ht="16.5" customHeight="1">
      <c r="A137" s="89" t="s">
        <v>326</v>
      </c>
      <c r="B137" s="351"/>
      <c r="C137" s="353"/>
      <c r="D137" s="353"/>
      <c r="E137" s="353"/>
      <c r="F137" s="353"/>
      <c r="G137" s="353"/>
      <c r="H137" s="353"/>
      <c r="I137" s="131"/>
      <c r="J137" s="515"/>
      <c r="K137" s="526" t="s">
        <v>523</v>
      </c>
      <c r="L137" s="527"/>
      <c r="M137" s="528"/>
      <c r="N137" s="435">
        <v>4614.8832569974556</v>
      </c>
      <c r="O137" s="520"/>
      <c r="P137" s="521"/>
      <c r="Q137" s="521"/>
      <c r="R137" s="522"/>
    </row>
    <row r="138" spans="1:18" s="142" customFormat="1" ht="16.5" customHeight="1" thickBot="1">
      <c r="A138" s="116" t="s">
        <v>327</v>
      </c>
      <c r="B138" s="351"/>
      <c r="C138" s="132"/>
      <c r="D138" s="133"/>
      <c r="E138" s="132"/>
      <c r="F138" s="132"/>
      <c r="G138" s="134"/>
      <c r="H138" s="132"/>
      <c r="I138" s="135"/>
      <c r="J138" s="515"/>
      <c r="K138" s="529" t="s">
        <v>62</v>
      </c>
      <c r="L138" s="530"/>
      <c r="M138" s="531"/>
      <c r="N138" s="117" t="s">
        <v>2</v>
      </c>
      <c r="O138" s="520"/>
      <c r="P138" s="521"/>
      <c r="Q138" s="521"/>
      <c r="R138" s="522"/>
    </row>
    <row r="139" spans="1:18" s="142" customFormat="1" ht="16.5" customHeight="1" thickTop="1" thickBot="1">
      <c r="A139" s="116" t="s">
        <v>328</v>
      </c>
      <c r="B139" s="351"/>
      <c r="C139" s="132"/>
      <c r="D139" s="132"/>
      <c r="E139" s="132"/>
      <c r="F139" s="132"/>
      <c r="G139" s="134"/>
      <c r="H139" s="132"/>
      <c r="I139" s="135"/>
      <c r="J139" s="516"/>
      <c r="K139" s="532" t="s">
        <v>406</v>
      </c>
      <c r="L139" s="533"/>
      <c r="M139" s="534"/>
      <c r="N139" s="117" t="s">
        <v>2</v>
      </c>
      <c r="O139" s="523"/>
      <c r="P139" s="524"/>
      <c r="Q139" s="524"/>
      <c r="R139" s="525"/>
    </row>
    <row r="140" spans="1:18" s="142" customFormat="1" ht="16.5" customHeight="1" thickTop="1">
      <c r="A140" s="89" t="s">
        <v>329</v>
      </c>
      <c r="B140" s="351"/>
      <c r="C140" s="132"/>
      <c r="D140" s="132"/>
      <c r="E140" s="136"/>
      <c r="F140" s="136"/>
      <c r="G140" s="137"/>
      <c r="H140" s="136"/>
      <c r="I140" s="138"/>
      <c r="J140" s="489" t="s">
        <v>25</v>
      </c>
      <c r="K140" s="490"/>
      <c r="L140" s="490"/>
      <c r="M140" s="490"/>
      <c r="N140" s="491"/>
      <c r="O140" s="498" t="s">
        <v>258</v>
      </c>
      <c r="P140" s="499"/>
      <c r="Q140" s="499"/>
      <c r="R140" s="500"/>
    </row>
    <row r="141" spans="1:18" s="142" customFormat="1" ht="16.5" customHeight="1">
      <c r="A141" s="89" t="s">
        <v>330</v>
      </c>
      <c r="B141" s="351"/>
      <c r="C141" s="132"/>
      <c r="D141" s="132"/>
      <c r="E141" s="136"/>
      <c r="F141" s="136"/>
      <c r="G141" s="137"/>
      <c r="H141" s="136"/>
      <c r="I141" s="138"/>
      <c r="J141" s="492"/>
      <c r="K141" s="493"/>
      <c r="L141" s="493"/>
      <c r="M141" s="493"/>
      <c r="N141" s="494"/>
      <c r="O141" s="501"/>
      <c r="P141" s="502"/>
      <c r="Q141" s="502"/>
      <c r="R141" s="503"/>
    </row>
    <row r="142" spans="1:18" s="142" customFormat="1" ht="16.5" customHeight="1">
      <c r="A142" s="89" t="s">
        <v>331</v>
      </c>
      <c r="B142" s="351"/>
      <c r="C142" s="132"/>
      <c r="D142" s="132"/>
      <c r="E142" s="136"/>
      <c r="F142" s="136"/>
      <c r="G142" s="137"/>
      <c r="H142" s="136"/>
      <c r="I142" s="138"/>
      <c r="J142" s="492"/>
      <c r="K142" s="493"/>
      <c r="L142" s="493"/>
      <c r="M142" s="493"/>
      <c r="N142" s="494"/>
      <c r="O142" s="501"/>
      <c r="P142" s="502"/>
      <c r="Q142" s="502"/>
      <c r="R142" s="503"/>
    </row>
    <row r="143" spans="1:18" s="142" customFormat="1" ht="16.5" customHeight="1">
      <c r="A143" s="89" t="s">
        <v>332</v>
      </c>
      <c r="B143" s="351"/>
      <c r="C143" s="132"/>
      <c r="D143" s="132"/>
      <c r="E143" s="136"/>
      <c r="F143" s="136"/>
      <c r="G143" s="137"/>
      <c r="H143" s="136"/>
      <c r="I143" s="138"/>
      <c r="J143" s="492"/>
      <c r="K143" s="493"/>
      <c r="L143" s="493"/>
      <c r="M143" s="493"/>
      <c r="N143" s="494"/>
      <c r="O143" s="501"/>
      <c r="P143" s="502"/>
      <c r="Q143" s="502"/>
      <c r="R143" s="503"/>
    </row>
    <row r="144" spans="1:18" s="142" customFormat="1" ht="16.5" customHeight="1">
      <c r="A144" s="89" t="s">
        <v>333</v>
      </c>
      <c r="B144" s="351"/>
      <c r="C144" s="354"/>
      <c r="D144" s="354"/>
      <c r="E144" s="351"/>
      <c r="F144" s="351"/>
      <c r="G144" s="351"/>
      <c r="H144" s="351"/>
      <c r="I144" s="127"/>
      <c r="J144" s="492"/>
      <c r="K144" s="493"/>
      <c r="L144" s="493"/>
      <c r="M144" s="493"/>
      <c r="N144" s="494"/>
      <c r="O144" s="501"/>
      <c r="P144" s="502"/>
      <c r="Q144" s="502"/>
      <c r="R144" s="503"/>
    </row>
    <row r="145" spans="1:18" s="142" customFormat="1" ht="16.5" customHeight="1" thickBot="1">
      <c r="A145" s="89" t="s">
        <v>334</v>
      </c>
      <c r="B145" s="351"/>
      <c r="C145" s="354"/>
      <c r="D145" s="354"/>
      <c r="E145" s="354"/>
      <c r="F145" s="354"/>
      <c r="G145" s="354"/>
      <c r="H145" s="354"/>
      <c r="I145" s="139"/>
      <c r="J145" s="495"/>
      <c r="K145" s="496"/>
      <c r="L145" s="496"/>
      <c r="M145" s="496"/>
      <c r="N145" s="497"/>
      <c r="O145" s="504"/>
      <c r="P145" s="505"/>
      <c r="Q145" s="505"/>
      <c r="R145" s="506"/>
    </row>
    <row r="146" spans="1:18" ht="15.75" thickTop="1"/>
    <row r="148" spans="1:18" s="142" customFormat="1" ht="24" thickBot="1">
      <c r="A148" s="82"/>
      <c r="B148" s="507" t="s">
        <v>35</v>
      </c>
      <c r="C148" s="507"/>
      <c r="D148" s="507"/>
      <c r="E148" s="194">
        <v>6</v>
      </c>
      <c r="F148" s="194"/>
      <c r="G148" s="84" t="s">
        <v>96</v>
      </c>
      <c r="H148" s="85"/>
      <c r="I148" s="85"/>
      <c r="J148" s="84"/>
      <c r="K148" s="84"/>
      <c r="L148" s="83"/>
      <c r="M148" s="85"/>
      <c r="N148" s="85"/>
      <c r="O148" s="85"/>
      <c r="P148" s="85"/>
      <c r="Q148" s="85"/>
      <c r="R148" s="85"/>
    </row>
    <row r="149" spans="1:18" s="142" customFormat="1" ht="45" customHeight="1" thickTop="1">
      <c r="A149" s="72"/>
      <c r="B149" s="508" t="s">
        <v>413</v>
      </c>
      <c r="C149" s="86" t="s">
        <v>9</v>
      </c>
      <c r="D149" s="286" t="s">
        <v>140</v>
      </c>
      <c r="E149" s="287"/>
      <c r="F149" s="421"/>
      <c r="G149" s="288" t="s">
        <v>36</v>
      </c>
      <c r="H149" s="289"/>
      <c r="I149" s="510" t="s">
        <v>488</v>
      </c>
      <c r="J149" s="510" t="s">
        <v>10</v>
      </c>
      <c r="K149" s="510" t="s">
        <v>44</v>
      </c>
      <c r="L149" s="510" t="s">
        <v>45</v>
      </c>
      <c r="M149" s="510" t="s">
        <v>46</v>
      </c>
      <c r="N149" s="288" t="s">
        <v>489</v>
      </c>
      <c r="O149" s="288"/>
      <c r="P149" s="288"/>
      <c r="Q149" s="422"/>
      <c r="R149" s="512" t="s">
        <v>17</v>
      </c>
    </row>
    <row r="150" spans="1:18" s="142" customFormat="1" ht="45" customHeight="1" thickBot="1">
      <c r="A150" s="72"/>
      <c r="B150" s="509"/>
      <c r="C150" s="87" t="s">
        <v>11</v>
      </c>
      <c r="D150" s="334" t="s">
        <v>0</v>
      </c>
      <c r="E150" s="334" t="s">
        <v>12</v>
      </c>
      <c r="F150" s="332" t="s">
        <v>535</v>
      </c>
      <c r="G150" s="334" t="s">
        <v>37</v>
      </c>
      <c r="H150" s="88" t="s">
        <v>49</v>
      </c>
      <c r="I150" s="511"/>
      <c r="J150" s="511"/>
      <c r="K150" s="511"/>
      <c r="L150" s="511"/>
      <c r="M150" s="511"/>
      <c r="N150" s="334" t="s">
        <v>483</v>
      </c>
      <c r="O150" s="332" t="s">
        <v>388</v>
      </c>
      <c r="P150" s="334" t="s">
        <v>59</v>
      </c>
      <c r="Q150" s="332" t="s">
        <v>490</v>
      </c>
      <c r="R150" s="513"/>
    </row>
    <row r="151" spans="1:18" s="142" customFormat="1" ht="12" customHeight="1" thickTop="1">
      <c r="A151" s="72"/>
      <c r="B151" s="229"/>
      <c r="C151" s="230"/>
      <c r="D151" s="230"/>
      <c r="E151" s="230"/>
      <c r="F151" s="230"/>
      <c r="G151" s="230"/>
      <c r="H151" s="230"/>
      <c r="I151" s="230"/>
      <c r="J151" s="230"/>
      <c r="K151" s="230"/>
      <c r="L151" s="230"/>
      <c r="M151" s="230"/>
      <c r="N151" s="230"/>
      <c r="O151" s="230"/>
      <c r="P151" s="230"/>
      <c r="Q151" s="230"/>
      <c r="R151" s="290"/>
    </row>
    <row r="152" spans="1:18" s="142" customFormat="1" ht="12" customHeight="1">
      <c r="A152" s="72"/>
      <c r="B152" s="426" t="s">
        <v>67</v>
      </c>
      <c r="C152" s="423"/>
      <c r="D152" s="425"/>
      <c r="E152" s="425"/>
      <c r="F152" s="425"/>
      <c r="G152" s="425"/>
      <c r="H152" s="425"/>
      <c r="I152" s="425"/>
      <c r="J152" s="425"/>
      <c r="K152" s="425"/>
      <c r="L152" s="425"/>
      <c r="M152" s="425"/>
      <c r="N152" s="425"/>
      <c r="O152" s="425"/>
      <c r="P152" s="425"/>
      <c r="Q152" s="425"/>
      <c r="R152" s="424"/>
    </row>
    <row r="153" spans="1:18" s="142" customFormat="1" ht="78.75" customHeight="1">
      <c r="A153" s="89" t="s">
        <v>335</v>
      </c>
      <c r="B153" s="252">
        <v>1</v>
      </c>
      <c r="C153" s="254" t="s">
        <v>126</v>
      </c>
      <c r="D153" s="254" t="s">
        <v>114</v>
      </c>
      <c r="E153" s="254" t="s">
        <v>127</v>
      </c>
      <c r="F153" s="254" t="s">
        <v>125</v>
      </c>
      <c r="G153" s="254" t="s">
        <v>70</v>
      </c>
      <c r="H153" s="213">
        <v>1</v>
      </c>
      <c r="I153" s="213" t="s">
        <v>23</v>
      </c>
      <c r="J153" s="280" t="s">
        <v>128</v>
      </c>
      <c r="K153" s="293">
        <v>36566</v>
      </c>
      <c r="L153" s="293">
        <v>37864</v>
      </c>
      <c r="M153" s="276">
        <v>3933457574.0816493</v>
      </c>
      <c r="N153" s="276">
        <v>3933457574.0816493</v>
      </c>
      <c r="O153" s="295">
        <v>1</v>
      </c>
      <c r="P153" s="294">
        <v>15123</v>
      </c>
      <c r="Q153" s="294">
        <v>15123</v>
      </c>
      <c r="R153" s="434" t="s">
        <v>137</v>
      </c>
    </row>
    <row r="154" spans="1:18" s="142" customFormat="1" ht="72.75" customHeight="1">
      <c r="A154" s="89" t="s">
        <v>308</v>
      </c>
      <c r="B154" s="252">
        <v>2</v>
      </c>
      <c r="C154" s="254" t="s">
        <v>130</v>
      </c>
      <c r="D154" s="254" t="s">
        <v>114</v>
      </c>
      <c r="E154" s="254" t="s">
        <v>129</v>
      </c>
      <c r="F154" s="254" t="s">
        <v>125</v>
      </c>
      <c r="G154" s="254" t="s">
        <v>70</v>
      </c>
      <c r="H154" s="213">
        <v>1</v>
      </c>
      <c r="I154" s="213" t="s">
        <v>23</v>
      </c>
      <c r="J154" s="280" t="s">
        <v>128</v>
      </c>
      <c r="K154" s="293">
        <v>38509</v>
      </c>
      <c r="L154" s="293">
        <v>40061</v>
      </c>
      <c r="M154" s="276">
        <v>4501523812.0483036</v>
      </c>
      <c r="N154" s="276">
        <v>4501523812.0483036</v>
      </c>
      <c r="O154" s="295">
        <v>1</v>
      </c>
      <c r="P154" s="294">
        <v>11800</v>
      </c>
      <c r="Q154" s="294">
        <v>11800</v>
      </c>
      <c r="R154" s="434" t="s">
        <v>138</v>
      </c>
    </row>
    <row r="155" spans="1:18" s="142" customFormat="1" ht="75.75" customHeight="1">
      <c r="A155" s="89" t="s">
        <v>322</v>
      </c>
      <c r="B155" s="252">
        <v>3</v>
      </c>
      <c r="C155" s="254" t="s">
        <v>131</v>
      </c>
      <c r="D155" s="254" t="s">
        <v>114</v>
      </c>
      <c r="E155" s="254" t="s">
        <v>132</v>
      </c>
      <c r="F155" s="254" t="s">
        <v>125</v>
      </c>
      <c r="G155" s="254" t="s">
        <v>70</v>
      </c>
      <c r="H155" s="213">
        <v>1</v>
      </c>
      <c r="I155" s="213" t="s">
        <v>23</v>
      </c>
      <c r="J155" s="280" t="s">
        <v>128</v>
      </c>
      <c r="K155" s="293">
        <v>36281</v>
      </c>
      <c r="L155" s="293">
        <v>37468</v>
      </c>
      <c r="M155" s="276">
        <v>2937966163.7392001</v>
      </c>
      <c r="N155" s="276">
        <v>2937966163.7392001</v>
      </c>
      <c r="O155" s="295">
        <v>1</v>
      </c>
      <c r="P155" s="294">
        <v>12425</v>
      </c>
      <c r="Q155" s="294">
        <v>12425</v>
      </c>
      <c r="R155" s="434" t="s">
        <v>139</v>
      </c>
    </row>
    <row r="156" spans="1:18" s="142" customFormat="1">
      <c r="A156" s="89"/>
      <c r="B156" s="428" t="s">
        <v>64</v>
      </c>
      <c r="C156" s="336"/>
      <c r="D156" s="336"/>
      <c r="E156" s="336"/>
      <c r="F156" s="336"/>
      <c r="G156" s="336"/>
      <c r="H156" s="336"/>
      <c r="I156" s="336"/>
      <c r="J156" s="336"/>
      <c r="K156" s="336"/>
      <c r="L156" s="336"/>
      <c r="M156" s="336"/>
      <c r="N156" s="336"/>
      <c r="O156" s="336"/>
      <c r="P156" s="336"/>
      <c r="Q156" s="336"/>
      <c r="R156" s="337"/>
    </row>
    <row r="157" spans="1:18" s="142" customFormat="1" ht="78" customHeight="1">
      <c r="A157" s="89" t="s">
        <v>336</v>
      </c>
      <c r="B157" s="252">
        <v>4</v>
      </c>
      <c r="C157" s="254" t="s">
        <v>134</v>
      </c>
      <c r="D157" s="254" t="s">
        <v>133</v>
      </c>
      <c r="E157" s="254" t="s">
        <v>534</v>
      </c>
      <c r="F157" s="254" t="s">
        <v>124</v>
      </c>
      <c r="G157" s="254" t="s">
        <v>69</v>
      </c>
      <c r="H157" s="213">
        <v>0.5</v>
      </c>
      <c r="I157" s="213" t="s">
        <v>23</v>
      </c>
      <c r="J157" s="254" t="s">
        <v>529</v>
      </c>
      <c r="K157" s="293">
        <v>40317</v>
      </c>
      <c r="L157" s="293">
        <v>41215</v>
      </c>
      <c r="M157" s="276">
        <v>4264498373</v>
      </c>
      <c r="N157" s="276">
        <v>4264498373</v>
      </c>
      <c r="O157" s="295">
        <v>1</v>
      </c>
      <c r="P157" s="294">
        <v>8281</v>
      </c>
      <c r="Q157" s="294">
        <v>8281</v>
      </c>
      <c r="R157" s="297"/>
    </row>
    <row r="158" spans="1:18" s="142" customFormat="1" ht="77.25" customHeight="1">
      <c r="A158" s="89" t="s">
        <v>337</v>
      </c>
      <c r="B158" s="252">
        <v>5</v>
      </c>
      <c r="C158" s="254" t="s">
        <v>134</v>
      </c>
      <c r="D158" s="254" t="s">
        <v>135</v>
      </c>
      <c r="E158" s="254" t="s">
        <v>136</v>
      </c>
      <c r="F158" s="254" t="s">
        <v>124</v>
      </c>
      <c r="G158" s="254" t="s">
        <v>69</v>
      </c>
      <c r="H158" s="213">
        <v>0.3</v>
      </c>
      <c r="I158" s="213" t="s">
        <v>23</v>
      </c>
      <c r="J158" s="280" t="s">
        <v>99</v>
      </c>
      <c r="K158" s="293">
        <v>39462</v>
      </c>
      <c r="L158" s="293">
        <v>40009</v>
      </c>
      <c r="M158" s="276">
        <v>661019558</v>
      </c>
      <c r="N158" s="276">
        <v>661019558</v>
      </c>
      <c r="O158" s="295">
        <v>1</v>
      </c>
      <c r="P158" s="294">
        <v>1432</v>
      </c>
      <c r="Q158" s="294">
        <v>1432</v>
      </c>
      <c r="R158" s="297"/>
    </row>
    <row r="159" spans="1:18" s="142" customFormat="1" ht="16.5" thickBot="1">
      <c r="A159" s="89"/>
      <c r="B159" s="283"/>
      <c r="C159" s="277"/>
      <c r="D159" s="277"/>
      <c r="E159" s="277"/>
      <c r="F159" s="277"/>
      <c r="G159" s="277"/>
      <c r="H159" s="277"/>
      <c r="I159" s="277"/>
      <c r="J159" s="277"/>
      <c r="K159" s="277"/>
      <c r="L159" s="277"/>
      <c r="M159" s="277"/>
      <c r="N159" s="277"/>
      <c r="O159" s="299"/>
      <c r="P159" s="300" t="s">
        <v>65</v>
      </c>
      <c r="Q159" s="301">
        <v>39348</v>
      </c>
      <c r="R159" s="302"/>
    </row>
    <row r="160" spans="1:18" s="142" customFormat="1" ht="17.25" thickTop="1" thickBot="1">
      <c r="A160" s="91"/>
      <c r="B160" s="472" t="s">
        <v>524</v>
      </c>
      <c r="C160" s="473"/>
      <c r="D160" s="473"/>
      <c r="E160" s="473"/>
      <c r="F160" s="473"/>
      <c r="G160" s="473"/>
      <c r="H160" s="473"/>
      <c r="I160" s="473"/>
      <c r="J160" s="473"/>
      <c r="K160" s="473"/>
      <c r="L160" s="473"/>
      <c r="M160" s="473"/>
      <c r="N160" s="474"/>
      <c r="O160" s="92"/>
      <c r="P160" s="93" t="s">
        <v>66</v>
      </c>
      <c r="Q160" s="303">
        <v>9713</v>
      </c>
      <c r="R160" s="196"/>
    </row>
    <row r="161" spans="1:18" s="142" customFormat="1" ht="16.5" customHeight="1" thickTop="1">
      <c r="A161" s="89"/>
      <c r="B161" s="350"/>
      <c r="C161" s="350"/>
      <c r="D161" s="350"/>
      <c r="E161" s="350"/>
      <c r="F161" s="350"/>
      <c r="G161" s="350"/>
      <c r="H161" s="350"/>
      <c r="I161" s="352"/>
      <c r="J161" s="514">
        <v>6</v>
      </c>
      <c r="K161" s="475" t="s">
        <v>520</v>
      </c>
      <c r="L161" s="476"/>
      <c r="M161" s="476"/>
      <c r="N161" s="477"/>
      <c r="O161" s="517" t="s">
        <v>401</v>
      </c>
      <c r="P161" s="518"/>
      <c r="Q161" s="518"/>
      <c r="R161" s="519"/>
    </row>
    <row r="162" spans="1:18" s="142" customFormat="1" ht="16.5" customHeight="1">
      <c r="A162" s="89"/>
      <c r="B162" s="351"/>
      <c r="C162" s="351"/>
      <c r="D162" s="351"/>
      <c r="E162" s="351"/>
      <c r="F162" s="351"/>
      <c r="G162" s="351"/>
      <c r="H162" s="351"/>
      <c r="I162" s="127"/>
      <c r="J162" s="515"/>
      <c r="K162" s="526" t="s">
        <v>521</v>
      </c>
      <c r="L162" s="527"/>
      <c r="M162" s="528"/>
      <c r="N162" s="435">
        <v>11537.208142493639</v>
      </c>
      <c r="O162" s="520"/>
      <c r="P162" s="521"/>
      <c r="Q162" s="521"/>
      <c r="R162" s="522"/>
    </row>
    <row r="163" spans="1:18" s="142" customFormat="1" ht="16.5" customHeight="1">
      <c r="A163" s="89" t="s">
        <v>338</v>
      </c>
      <c r="B163" s="351"/>
      <c r="C163" s="128"/>
      <c r="D163" s="304"/>
      <c r="E163" s="304"/>
      <c r="F163" s="304"/>
      <c r="G163" s="304"/>
      <c r="H163" s="130"/>
      <c r="I163" s="127"/>
      <c r="J163" s="515"/>
      <c r="K163" s="526" t="s">
        <v>522</v>
      </c>
      <c r="L163" s="527"/>
      <c r="M163" s="528"/>
      <c r="N163" s="435">
        <v>6922.324885496183</v>
      </c>
      <c r="O163" s="520"/>
      <c r="P163" s="521"/>
      <c r="Q163" s="521"/>
      <c r="R163" s="522"/>
    </row>
    <row r="164" spans="1:18" s="142" customFormat="1" ht="16.5" customHeight="1">
      <c r="A164" s="89" t="s">
        <v>339</v>
      </c>
      <c r="B164" s="351"/>
      <c r="C164" s="353"/>
      <c r="D164" s="353"/>
      <c r="E164" s="353"/>
      <c r="F164" s="353"/>
      <c r="G164" s="353"/>
      <c r="H164" s="353"/>
      <c r="I164" s="131"/>
      <c r="J164" s="515"/>
      <c r="K164" s="526" t="s">
        <v>523</v>
      </c>
      <c r="L164" s="527"/>
      <c r="M164" s="528"/>
      <c r="N164" s="435">
        <v>4614.8832569974556</v>
      </c>
      <c r="O164" s="520"/>
      <c r="P164" s="521"/>
      <c r="Q164" s="521"/>
      <c r="R164" s="522"/>
    </row>
    <row r="165" spans="1:18" s="142" customFormat="1" ht="16.5" customHeight="1" thickBot="1">
      <c r="A165" s="116" t="s">
        <v>340</v>
      </c>
      <c r="B165" s="351"/>
      <c r="C165" s="132"/>
      <c r="D165" s="133"/>
      <c r="E165" s="132"/>
      <c r="F165" s="132"/>
      <c r="G165" s="134"/>
      <c r="H165" s="132"/>
      <c r="I165" s="135"/>
      <c r="J165" s="515"/>
      <c r="K165" s="529" t="s">
        <v>62</v>
      </c>
      <c r="L165" s="530"/>
      <c r="M165" s="531"/>
      <c r="N165" s="117" t="s">
        <v>2</v>
      </c>
      <c r="O165" s="520"/>
      <c r="P165" s="521"/>
      <c r="Q165" s="521"/>
      <c r="R165" s="522"/>
    </row>
    <row r="166" spans="1:18" s="142" customFormat="1" ht="16.5" customHeight="1" thickTop="1" thickBot="1">
      <c r="A166" s="116" t="s">
        <v>341</v>
      </c>
      <c r="B166" s="351"/>
      <c r="C166" s="132"/>
      <c r="D166" s="132"/>
      <c r="E166" s="132"/>
      <c r="F166" s="132"/>
      <c r="G166" s="134"/>
      <c r="H166" s="132"/>
      <c r="I166" s="135"/>
      <c r="J166" s="516"/>
      <c r="K166" s="532" t="s">
        <v>406</v>
      </c>
      <c r="L166" s="533"/>
      <c r="M166" s="534"/>
      <c r="N166" s="117" t="s">
        <v>2</v>
      </c>
      <c r="O166" s="523"/>
      <c r="P166" s="524"/>
      <c r="Q166" s="524"/>
      <c r="R166" s="525"/>
    </row>
    <row r="167" spans="1:18" s="142" customFormat="1" ht="16.5" customHeight="1" thickTop="1">
      <c r="A167" s="89" t="s">
        <v>342</v>
      </c>
      <c r="B167" s="351"/>
      <c r="C167" s="132"/>
      <c r="D167" s="132"/>
      <c r="E167" s="136"/>
      <c r="F167" s="136"/>
      <c r="G167" s="137"/>
      <c r="H167" s="136"/>
      <c r="I167" s="138"/>
      <c r="J167" s="489" t="s">
        <v>25</v>
      </c>
      <c r="K167" s="490"/>
      <c r="L167" s="490"/>
      <c r="M167" s="490"/>
      <c r="N167" s="491"/>
      <c r="O167" s="498" t="s">
        <v>258</v>
      </c>
      <c r="P167" s="499"/>
      <c r="Q167" s="499"/>
      <c r="R167" s="500"/>
    </row>
    <row r="168" spans="1:18" s="142" customFormat="1" ht="16.5" customHeight="1">
      <c r="A168" s="89" t="s">
        <v>343</v>
      </c>
      <c r="B168" s="351"/>
      <c r="C168" s="132"/>
      <c r="D168" s="132"/>
      <c r="E168" s="136"/>
      <c r="F168" s="136"/>
      <c r="G168" s="137"/>
      <c r="H168" s="136"/>
      <c r="I168" s="138"/>
      <c r="J168" s="492"/>
      <c r="K168" s="493"/>
      <c r="L168" s="493"/>
      <c r="M168" s="493"/>
      <c r="N168" s="494"/>
      <c r="O168" s="501"/>
      <c r="P168" s="502"/>
      <c r="Q168" s="502"/>
      <c r="R168" s="503"/>
    </row>
    <row r="169" spans="1:18" s="142" customFormat="1" ht="16.5" customHeight="1">
      <c r="A169" s="89" t="s">
        <v>344</v>
      </c>
      <c r="B169" s="351"/>
      <c r="C169" s="132"/>
      <c r="D169" s="132"/>
      <c r="E169" s="136"/>
      <c r="F169" s="136"/>
      <c r="G169" s="137"/>
      <c r="H169" s="136"/>
      <c r="I169" s="138"/>
      <c r="J169" s="492"/>
      <c r="K169" s="493"/>
      <c r="L169" s="493"/>
      <c r="M169" s="493"/>
      <c r="N169" s="494"/>
      <c r="O169" s="501"/>
      <c r="P169" s="502"/>
      <c r="Q169" s="502"/>
      <c r="R169" s="503"/>
    </row>
    <row r="170" spans="1:18" s="142" customFormat="1" ht="16.5" customHeight="1">
      <c r="A170" s="89" t="s">
        <v>345</v>
      </c>
      <c r="B170" s="351"/>
      <c r="C170" s="132"/>
      <c r="D170" s="132"/>
      <c r="E170" s="136"/>
      <c r="F170" s="136"/>
      <c r="G170" s="137"/>
      <c r="H170" s="136"/>
      <c r="I170" s="138"/>
      <c r="J170" s="492"/>
      <c r="K170" s="493"/>
      <c r="L170" s="493"/>
      <c r="M170" s="493"/>
      <c r="N170" s="494"/>
      <c r="O170" s="501"/>
      <c r="P170" s="502"/>
      <c r="Q170" s="502"/>
      <c r="R170" s="503"/>
    </row>
    <row r="171" spans="1:18" s="142" customFormat="1" ht="16.5" customHeight="1">
      <c r="A171" s="89" t="s">
        <v>346</v>
      </c>
      <c r="B171" s="351"/>
      <c r="C171" s="354"/>
      <c r="D171" s="354"/>
      <c r="E171" s="351"/>
      <c r="F171" s="351"/>
      <c r="G171" s="351"/>
      <c r="H171" s="351"/>
      <c r="I171" s="127"/>
      <c r="J171" s="492"/>
      <c r="K171" s="493"/>
      <c r="L171" s="493"/>
      <c r="M171" s="493"/>
      <c r="N171" s="494"/>
      <c r="O171" s="501"/>
      <c r="P171" s="502"/>
      <c r="Q171" s="502"/>
      <c r="R171" s="503"/>
    </row>
    <row r="172" spans="1:18" s="142" customFormat="1" ht="16.5" customHeight="1" thickBot="1">
      <c r="A172" s="89" t="s">
        <v>347</v>
      </c>
      <c r="B172" s="351"/>
      <c r="C172" s="354"/>
      <c r="D172" s="354"/>
      <c r="E172" s="354"/>
      <c r="F172" s="354"/>
      <c r="G172" s="354"/>
      <c r="H172" s="354"/>
      <c r="I172" s="139"/>
      <c r="J172" s="495"/>
      <c r="K172" s="496"/>
      <c r="L172" s="496"/>
      <c r="M172" s="496"/>
      <c r="N172" s="497"/>
      <c r="O172" s="504"/>
      <c r="P172" s="505"/>
      <c r="Q172" s="505"/>
      <c r="R172" s="506"/>
    </row>
    <row r="173" spans="1:18" ht="15.75" thickTop="1"/>
    <row r="175" spans="1:18" s="142" customFormat="1" ht="24" thickBot="1">
      <c r="A175" s="82"/>
      <c r="B175" s="507" t="s">
        <v>35</v>
      </c>
      <c r="C175" s="507"/>
      <c r="D175" s="507"/>
      <c r="E175" s="194" t="s">
        <v>212</v>
      </c>
      <c r="F175" s="194"/>
      <c r="G175" s="84" t="s">
        <v>100</v>
      </c>
      <c r="H175" s="85"/>
      <c r="I175" s="85"/>
      <c r="J175" s="84"/>
      <c r="K175" s="84"/>
      <c r="L175" s="83"/>
      <c r="M175" s="85"/>
      <c r="N175" s="85"/>
      <c r="O175" s="85"/>
      <c r="P175" s="85"/>
      <c r="Q175" s="85"/>
      <c r="R175" s="85"/>
    </row>
    <row r="176" spans="1:18" s="142" customFormat="1" ht="45" customHeight="1" thickTop="1">
      <c r="A176" s="72"/>
      <c r="B176" s="508" t="s">
        <v>413</v>
      </c>
      <c r="C176" s="86" t="s">
        <v>9</v>
      </c>
      <c r="D176" s="286" t="s">
        <v>140</v>
      </c>
      <c r="E176" s="287"/>
      <c r="F176" s="421"/>
      <c r="G176" s="288" t="s">
        <v>36</v>
      </c>
      <c r="H176" s="289"/>
      <c r="I176" s="510" t="s">
        <v>488</v>
      </c>
      <c r="J176" s="510" t="s">
        <v>10</v>
      </c>
      <c r="K176" s="510" t="s">
        <v>44</v>
      </c>
      <c r="L176" s="510" t="s">
        <v>45</v>
      </c>
      <c r="M176" s="510" t="s">
        <v>46</v>
      </c>
      <c r="N176" s="288" t="s">
        <v>489</v>
      </c>
      <c r="O176" s="288"/>
      <c r="P176" s="288"/>
      <c r="Q176" s="422"/>
      <c r="R176" s="512" t="s">
        <v>17</v>
      </c>
    </row>
    <row r="177" spans="1:18" s="142" customFormat="1" ht="45" customHeight="1" thickBot="1">
      <c r="A177" s="72"/>
      <c r="B177" s="509"/>
      <c r="C177" s="87" t="s">
        <v>11</v>
      </c>
      <c r="D177" s="334" t="s">
        <v>0</v>
      </c>
      <c r="E177" s="334" t="s">
        <v>12</v>
      </c>
      <c r="F177" s="332" t="s">
        <v>535</v>
      </c>
      <c r="G177" s="334" t="s">
        <v>37</v>
      </c>
      <c r="H177" s="88" t="s">
        <v>49</v>
      </c>
      <c r="I177" s="511"/>
      <c r="J177" s="511"/>
      <c r="K177" s="511"/>
      <c r="L177" s="511"/>
      <c r="M177" s="511"/>
      <c r="N177" s="334" t="s">
        <v>483</v>
      </c>
      <c r="O177" s="332" t="s">
        <v>388</v>
      </c>
      <c r="P177" s="334" t="s">
        <v>59</v>
      </c>
      <c r="Q177" s="332" t="s">
        <v>490</v>
      </c>
      <c r="R177" s="513"/>
    </row>
    <row r="178" spans="1:18" s="142" customFormat="1" ht="12" customHeight="1" thickTop="1">
      <c r="A178" s="72"/>
      <c r="B178" s="229"/>
      <c r="C178" s="230"/>
      <c r="D178" s="230"/>
      <c r="E178" s="230"/>
      <c r="F178" s="230"/>
      <c r="G178" s="230"/>
      <c r="H178" s="230"/>
      <c r="I178" s="230"/>
      <c r="J178" s="230"/>
      <c r="K178" s="230"/>
      <c r="L178" s="230"/>
      <c r="M178" s="230"/>
      <c r="N178" s="230"/>
      <c r="O178" s="230"/>
      <c r="P178" s="230"/>
      <c r="Q178" s="230"/>
      <c r="R178" s="290"/>
    </row>
    <row r="179" spans="1:18" s="142" customFormat="1" ht="12" customHeight="1">
      <c r="A179" s="72"/>
      <c r="B179" s="426" t="s">
        <v>67</v>
      </c>
      <c r="C179" s="423"/>
      <c r="D179" s="425"/>
      <c r="E179" s="425"/>
      <c r="F179" s="425"/>
      <c r="G179" s="425"/>
      <c r="H179" s="425"/>
      <c r="I179" s="425"/>
      <c r="J179" s="425"/>
      <c r="K179" s="425"/>
      <c r="L179" s="425"/>
      <c r="M179" s="425"/>
      <c r="N179" s="425"/>
      <c r="O179" s="425"/>
      <c r="P179" s="425"/>
      <c r="Q179" s="425"/>
      <c r="R179" s="424"/>
    </row>
    <row r="180" spans="1:18" s="142" customFormat="1" ht="104.25" customHeight="1">
      <c r="A180" s="89" t="s">
        <v>214</v>
      </c>
      <c r="B180" s="252">
        <v>1</v>
      </c>
      <c r="C180" s="254" t="s">
        <v>240</v>
      </c>
      <c r="D180" s="254" t="s">
        <v>241</v>
      </c>
      <c r="E180" s="253" t="s">
        <v>215</v>
      </c>
      <c r="F180" s="254" t="s">
        <v>242</v>
      </c>
      <c r="G180" s="254" t="s">
        <v>69</v>
      </c>
      <c r="H180" s="292">
        <v>0.45</v>
      </c>
      <c r="I180" s="213" t="s">
        <v>23</v>
      </c>
      <c r="J180" s="280" t="s">
        <v>217</v>
      </c>
      <c r="K180" s="293">
        <v>34338</v>
      </c>
      <c r="L180" s="293">
        <v>36305</v>
      </c>
      <c r="M180" s="276">
        <v>4491569047</v>
      </c>
      <c r="N180" s="276">
        <v>4491569047</v>
      </c>
      <c r="O180" s="295">
        <v>1</v>
      </c>
      <c r="P180" s="294">
        <v>45507</v>
      </c>
      <c r="Q180" s="294">
        <v>45507</v>
      </c>
      <c r="R180" s="434"/>
    </row>
    <row r="181" spans="1:18" s="142" customFormat="1" ht="87.75" customHeight="1">
      <c r="A181" s="89" t="s">
        <v>219</v>
      </c>
      <c r="B181" s="252">
        <v>2</v>
      </c>
      <c r="C181" s="254" t="s">
        <v>243</v>
      </c>
      <c r="D181" s="254" t="s">
        <v>244</v>
      </c>
      <c r="E181" s="254" t="s">
        <v>245</v>
      </c>
      <c r="F181" s="254" t="s">
        <v>242</v>
      </c>
      <c r="G181" s="254" t="s">
        <v>70</v>
      </c>
      <c r="H181" s="213">
        <v>1</v>
      </c>
      <c r="I181" s="280" t="s">
        <v>23</v>
      </c>
      <c r="J181" s="280" t="s">
        <v>217</v>
      </c>
      <c r="K181" s="293">
        <v>39142</v>
      </c>
      <c r="L181" s="293">
        <v>40920</v>
      </c>
      <c r="M181" s="276">
        <v>3161732843.9899998</v>
      </c>
      <c r="N181" s="276">
        <v>3161732843.9899998</v>
      </c>
      <c r="O181" s="295">
        <v>1</v>
      </c>
      <c r="P181" s="294">
        <v>7290</v>
      </c>
      <c r="Q181" s="294">
        <v>7290</v>
      </c>
      <c r="R181" s="434"/>
    </row>
    <row r="182" spans="1:18" s="142" customFormat="1" ht="94.5" customHeight="1" thickBot="1">
      <c r="A182" s="89"/>
      <c r="B182" s="252">
        <v>3</v>
      </c>
      <c r="C182" s="254" t="s">
        <v>246</v>
      </c>
      <c r="D182" s="254" t="s">
        <v>247</v>
      </c>
      <c r="E182" s="241" t="s">
        <v>290</v>
      </c>
      <c r="F182" s="254" t="s">
        <v>242</v>
      </c>
      <c r="G182" s="254" t="s">
        <v>69</v>
      </c>
      <c r="H182" s="213">
        <v>0.55000000000000004</v>
      </c>
      <c r="I182" s="280" t="s">
        <v>23</v>
      </c>
      <c r="J182" s="280" t="s">
        <v>217</v>
      </c>
      <c r="K182" s="293">
        <v>39125</v>
      </c>
      <c r="L182" s="293">
        <v>44969</v>
      </c>
      <c r="M182" s="276">
        <v>21204620200</v>
      </c>
      <c r="N182" s="276">
        <v>10581323639</v>
      </c>
      <c r="O182" s="295">
        <v>1</v>
      </c>
      <c r="P182" s="294">
        <v>24398</v>
      </c>
      <c r="Q182" s="294">
        <v>24398</v>
      </c>
      <c r="R182" s="434" t="s">
        <v>525</v>
      </c>
    </row>
    <row r="183" spans="1:18" s="142" customFormat="1" ht="15.75" thickTop="1">
      <c r="A183" s="89"/>
      <c r="B183" s="428" t="s">
        <v>64</v>
      </c>
      <c r="C183" s="336"/>
      <c r="D183" s="336"/>
      <c r="E183" s="336"/>
      <c r="F183" s="336"/>
      <c r="G183" s="336"/>
      <c r="H183" s="336"/>
      <c r="I183" s="336"/>
      <c r="J183" s="336"/>
      <c r="K183" s="336"/>
      <c r="L183" s="336"/>
      <c r="M183" s="336"/>
      <c r="N183" s="336"/>
      <c r="O183" s="336"/>
      <c r="P183" s="336"/>
      <c r="Q183" s="336"/>
      <c r="R183" s="337"/>
    </row>
    <row r="184" spans="1:18" s="142" customFormat="1" ht="86.25" customHeight="1">
      <c r="A184" s="89" t="s">
        <v>223</v>
      </c>
      <c r="B184" s="252">
        <v>4</v>
      </c>
      <c r="C184" s="254" t="s">
        <v>248</v>
      </c>
      <c r="D184" s="254" t="s">
        <v>114</v>
      </c>
      <c r="E184" s="254" t="s">
        <v>220</v>
      </c>
      <c r="F184" s="254" t="s">
        <v>249</v>
      </c>
      <c r="G184" s="254" t="s">
        <v>70</v>
      </c>
      <c r="H184" s="213">
        <v>0.5</v>
      </c>
      <c r="I184" s="213" t="s">
        <v>23</v>
      </c>
      <c r="J184" s="254" t="s">
        <v>250</v>
      </c>
      <c r="K184" s="293">
        <v>38811</v>
      </c>
      <c r="L184" s="293">
        <v>39792</v>
      </c>
      <c r="M184" s="276">
        <v>3008642054.366241</v>
      </c>
      <c r="N184" s="276">
        <v>3008642054.366241</v>
      </c>
      <c r="O184" s="295">
        <v>1</v>
      </c>
      <c r="P184" s="294">
        <v>7374</v>
      </c>
      <c r="Q184" s="294">
        <v>7374</v>
      </c>
      <c r="R184" s="434" t="s">
        <v>526</v>
      </c>
    </row>
    <row r="185" spans="1:18" s="142" customFormat="1" ht="81.75" customHeight="1">
      <c r="A185" s="89" t="s">
        <v>251</v>
      </c>
      <c r="B185" s="252">
        <v>5</v>
      </c>
      <c r="C185" s="254" t="s">
        <v>248</v>
      </c>
      <c r="D185" s="254" t="s">
        <v>114</v>
      </c>
      <c r="E185" s="254" t="s">
        <v>224</v>
      </c>
      <c r="F185" s="254" t="s">
        <v>249</v>
      </c>
      <c r="G185" s="254" t="s">
        <v>69</v>
      </c>
      <c r="H185" s="213">
        <v>1</v>
      </c>
      <c r="I185" s="213" t="s">
        <v>23</v>
      </c>
      <c r="J185" s="254" t="s">
        <v>252</v>
      </c>
      <c r="K185" s="293">
        <v>39434</v>
      </c>
      <c r="L185" s="293">
        <v>40895</v>
      </c>
      <c r="M185" s="276">
        <v>5754232980.54</v>
      </c>
      <c r="N185" s="276">
        <v>5754232980.54</v>
      </c>
      <c r="O185" s="295">
        <v>1</v>
      </c>
      <c r="P185" s="294">
        <v>13268</v>
      </c>
      <c r="Q185" s="294">
        <v>13268</v>
      </c>
      <c r="R185" s="434" t="s">
        <v>541</v>
      </c>
    </row>
    <row r="186" spans="1:18" s="142" customFormat="1" ht="16.5" thickBot="1">
      <c r="A186" s="89"/>
      <c r="B186" s="283"/>
      <c r="C186" s="277"/>
      <c r="D186" s="277"/>
      <c r="E186" s="277"/>
      <c r="F186" s="277"/>
      <c r="G186" s="277"/>
      <c r="H186" s="277"/>
      <c r="I186" s="277"/>
      <c r="J186" s="277"/>
      <c r="K186" s="277"/>
      <c r="L186" s="277"/>
      <c r="M186" s="277"/>
      <c r="N186" s="277"/>
      <c r="O186" s="299"/>
      <c r="P186" s="300" t="s">
        <v>65</v>
      </c>
      <c r="Q186" s="301">
        <v>77195</v>
      </c>
      <c r="R186" s="302"/>
    </row>
    <row r="187" spans="1:18" s="142" customFormat="1" ht="17.25" thickTop="1" thickBot="1">
      <c r="A187" s="91"/>
      <c r="B187" s="472" t="s">
        <v>524</v>
      </c>
      <c r="C187" s="473"/>
      <c r="D187" s="473"/>
      <c r="E187" s="473"/>
      <c r="F187" s="473"/>
      <c r="G187" s="473"/>
      <c r="H187" s="473"/>
      <c r="I187" s="473"/>
      <c r="J187" s="473"/>
      <c r="K187" s="473"/>
      <c r="L187" s="473"/>
      <c r="M187" s="473"/>
      <c r="N187" s="474"/>
      <c r="O187" s="92"/>
      <c r="P187" s="93" t="s">
        <v>66</v>
      </c>
      <c r="Q187" s="303">
        <v>20642</v>
      </c>
      <c r="R187" s="196"/>
    </row>
    <row r="188" spans="1:18" s="142" customFormat="1" ht="16.5" customHeight="1" thickTop="1">
      <c r="A188" s="89"/>
      <c r="B188" s="350"/>
      <c r="C188" s="350"/>
      <c r="D188" s="350"/>
      <c r="E188" s="350"/>
      <c r="F188" s="350"/>
      <c r="G188" s="350"/>
      <c r="H188" s="350"/>
      <c r="I188" s="352"/>
      <c r="J188" s="514">
        <v>7</v>
      </c>
      <c r="K188" s="475" t="s">
        <v>520</v>
      </c>
      <c r="L188" s="476"/>
      <c r="M188" s="476"/>
      <c r="N188" s="477"/>
      <c r="O188" s="517" t="s">
        <v>401</v>
      </c>
      <c r="P188" s="518"/>
      <c r="Q188" s="518"/>
      <c r="R188" s="519"/>
    </row>
    <row r="189" spans="1:18" s="142" customFormat="1" ht="16.5" customHeight="1">
      <c r="A189" s="89" t="s">
        <v>253</v>
      </c>
      <c r="B189" s="351"/>
      <c r="C189" s="351"/>
      <c r="D189" s="351"/>
      <c r="E189" s="351"/>
      <c r="F189" s="351"/>
      <c r="G189" s="351"/>
      <c r="H189" s="351"/>
      <c r="I189" s="127"/>
      <c r="J189" s="515"/>
      <c r="K189" s="526" t="s">
        <v>521</v>
      </c>
      <c r="L189" s="527"/>
      <c r="M189" s="528"/>
      <c r="N189" s="435">
        <v>11537.208142493639</v>
      </c>
      <c r="O189" s="520"/>
      <c r="P189" s="521"/>
      <c r="Q189" s="521"/>
      <c r="R189" s="522"/>
    </row>
    <row r="190" spans="1:18" s="142" customFormat="1" ht="16.5" customHeight="1">
      <c r="A190" s="89" t="s">
        <v>254</v>
      </c>
      <c r="B190" s="351"/>
      <c r="C190" s="128"/>
      <c r="D190" s="304"/>
      <c r="E190" s="304"/>
      <c r="F190" s="304"/>
      <c r="G190" s="304"/>
      <c r="H190" s="130"/>
      <c r="I190" s="127"/>
      <c r="J190" s="515"/>
      <c r="K190" s="526" t="s">
        <v>522</v>
      </c>
      <c r="L190" s="527"/>
      <c r="M190" s="528"/>
      <c r="N190" s="435">
        <v>6922.324885496183</v>
      </c>
      <c r="O190" s="520"/>
      <c r="P190" s="521"/>
      <c r="Q190" s="521"/>
      <c r="R190" s="522"/>
    </row>
    <row r="191" spans="1:18" s="142" customFormat="1" ht="16.5" customHeight="1">
      <c r="A191" s="89"/>
      <c r="B191" s="351"/>
      <c r="C191" s="353"/>
      <c r="D191" s="353"/>
      <c r="E191" s="353"/>
      <c r="F191" s="353"/>
      <c r="G191" s="353"/>
      <c r="H191" s="353"/>
      <c r="I191" s="131"/>
      <c r="J191" s="515"/>
      <c r="K191" s="526" t="s">
        <v>523</v>
      </c>
      <c r="L191" s="527"/>
      <c r="M191" s="528"/>
      <c r="N191" s="437">
        <v>4614.8832569974556</v>
      </c>
      <c r="O191" s="520"/>
      <c r="P191" s="521"/>
      <c r="Q191" s="521"/>
      <c r="R191" s="522"/>
    </row>
    <row r="192" spans="1:18" s="142" customFormat="1" ht="16.5" customHeight="1" thickBot="1">
      <c r="A192" s="116" t="s">
        <v>255</v>
      </c>
      <c r="B192" s="351"/>
      <c r="C192" s="132"/>
      <c r="D192" s="133"/>
      <c r="E192" s="132"/>
      <c r="F192" s="132"/>
      <c r="G192" s="134"/>
      <c r="H192" s="132"/>
      <c r="I192" s="135"/>
      <c r="J192" s="515"/>
      <c r="K192" s="529" t="s">
        <v>62</v>
      </c>
      <c r="L192" s="530"/>
      <c r="M192" s="531"/>
      <c r="N192" s="117" t="s">
        <v>2</v>
      </c>
      <c r="O192" s="520"/>
      <c r="P192" s="521"/>
      <c r="Q192" s="521"/>
      <c r="R192" s="522"/>
    </row>
    <row r="193" spans="1:18" s="142" customFormat="1" ht="16.5" customHeight="1" thickTop="1" thickBot="1">
      <c r="A193" s="116" t="s">
        <v>256</v>
      </c>
      <c r="B193" s="351"/>
      <c r="C193" s="132"/>
      <c r="D193" s="132"/>
      <c r="E193" s="132"/>
      <c r="F193" s="132"/>
      <c r="G193" s="134"/>
      <c r="H193" s="132"/>
      <c r="I193" s="135"/>
      <c r="J193" s="516"/>
      <c r="K193" s="532" t="s">
        <v>406</v>
      </c>
      <c r="L193" s="533"/>
      <c r="M193" s="534"/>
      <c r="N193" s="117" t="s">
        <v>2</v>
      </c>
      <c r="O193" s="523"/>
      <c r="P193" s="524"/>
      <c r="Q193" s="524"/>
      <c r="R193" s="525"/>
    </row>
    <row r="194" spans="1:18" s="142" customFormat="1" ht="16.5" customHeight="1" thickTop="1">
      <c r="A194" s="89" t="s">
        <v>257</v>
      </c>
      <c r="B194" s="351"/>
      <c r="C194" s="132"/>
      <c r="D194" s="132"/>
      <c r="E194" s="136"/>
      <c r="F194" s="136"/>
      <c r="G194" s="137"/>
      <c r="H194" s="136"/>
      <c r="I194" s="138"/>
      <c r="J194" s="489" t="s">
        <v>25</v>
      </c>
      <c r="K194" s="490"/>
      <c r="L194" s="490"/>
      <c r="M194" s="490"/>
      <c r="N194" s="491"/>
      <c r="O194" s="498" t="s">
        <v>258</v>
      </c>
      <c r="P194" s="499"/>
      <c r="Q194" s="499"/>
      <c r="R194" s="500"/>
    </row>
    <row r="195" spans="1:18" s="142" customFormat="1" ht="16.5" customHeight="1">
      <c r="A195" s="89" t="s">
        <v>259</v>
      </c>
      <c r="B195" s="351"/>
      <c r="C195" s="132"/>
      <c r="D195" s="132"/>
      <c r="E195" s="136"/>
      <c r="F195" s="136"/>
      <c r="G195" s="137"/>
      <c r="H195" s="136"/>
      <c r="I195" s="138"/>
      <c r="J195" s="492"/>
      <c r="K195" s="493"/>
      <c r="L195" s="493"/>
      <c r="M195" s="493"/>
      <c r="N195" s="494"/>
      <c r="O195" s="501"/>
      <c r="P195" s="502"/>
      <c r="Q195" s="502"/>
      <c r="R195" s="503"/>
    </row>
    <row r="196" spans="1:18" s="142" customFormat="1" ht="16.5" customHeight="1">
      <c r="A196" s="89" t="s">
        <v>260</v>
      </c>
      <c r="B196" s="351"/>
      <c r="C196" s="132"/>
      <c r="D196" s="132"/>
      <c r="E196" s="136"/>
      <c r="F196" s="136"/>
      <c r="G196" s="137"/>
      <c r="H196" s="136"/>
      <c r="I196" s="138"/>
      <c r="J196" s="492"/>
      <c r="K196" s="493"/>
      <c r="L196" s="493"/>
      <c r="M196" s="493"/>
      <c r="N196" s="494"/>
      <c r="O196" s="501"/>
      <c r="P196" s="502"/>
      <c r="Q196" s="502"/>
      <c r="R196" s="503"/>
    </row>
    <row r="197" spans="1:18" s="142" customFormat="1" ht="16.5" customHeight="1">
      <c r="A197" s="89" t="s">
        <v>261</v>
      </c>
      <c r="B197" s="351"/>
      <c r="C197" s="132"/>
      <c r="D197" s="132"/>
      <c r="E197" s="136"/>
      <c r="F197" s="136"/>
      <c r="G197" s="137"/>
      <c r="H197" s="136"/>
      <c r="I197" s="138"/>
      <c r="J197" s="492"/>
      <c r="K197" s="493"/>
      <c r="L197" s="493"/>
      <c r="M197" s="493"/>
      <c r="N197" s="494"/>
      <c r="O197" s="501"/>
      <c r="P197" s="502"/>
      <c r="Q197" s="502"/>
      <c r="R197" s="503"/>
    </row>
    <row r="198" spans="1:18" s="142" customFormat="1" ht="16.5" customHeight="1">
      <c r="A198" s="89" t="s">
        <v>262</v>
      </c>
      <c r="B198" s="351"/>
      <c r="C198" s="354"/>
      <c r="D198" s="354"/>
      <c r="E198" s="351"/>
      <c r="F198" s="351"/>
      <c r="G198" s="351"/>
      <c r="H198" s="351"/>
      <c r="I198" s="127"/>
      <c r="J198" s="492"/>
      <c r="K198" s="493"/>
      <c r="L198" s="493"/>
      <c r="M198" s="493"/>
      <c r="N198" s="494"/>
      <c r="O198" s="501"/>
      <c r="P198" s="502"/>
      <c r="Q198" s="502"/>
      <c r="R198" s="503"/>
    </row>
    <row r="199" spans="1:18" s="142" customFormat="1" ht="16.5" customHeight="1" thickBot="1">
      <c r="A199" s="89" t="s">
        <v>263</v>
      </c>
      <c r="B199" s="351"/>
      <c r="C199" s="354"/>
      <c r="D199" s="354"/>
      <c r="E199" s="354"/>
      <c r="F199" s="354"/>
      <c r="G199" s="354"/>
      <c r="H199" s="354"/>
      <c r="I199" s="139"/>
      <c r="J199" s="495"/>
      <c r="K199" s="496"/>
      <c r="L199" s="496"/>
      <c r="M199" s="496"/>
      <c r="N199" s="497"/>
      <c r="O199" s="504"/>
      <c r="P199" s="505"/>
      <c r="Q199" s="505"/>
      <c r="R199" s="506"/>
    </row>
    <row r="200" spans="1:18" s="142" customFormat="1" ht="15.75" thickTop="1">
      <c r="A200" s="72"/>
      <c r="B200" s="4"/>
      <c r="C200" s="4"/>
      <c r="D200" s="4"/>
      <c r="E200" s="6"/>
      <c r="F200" s="6"/>
      <c r="G200" s="6"/>
      <c r="H200" s="6"/>
      <c r="I200" s="6"/>
      <c r="J200" s="6"/>
      <c r="K200" s="6"/>
      <c r="L200" s="57"/>
      <c r="M200" s="57"/>
      <c r="N200" s="111"/>
      <c r="O200" s="111"/>
      <c r="P200" s="111"/>
      <c r="Q200" s="111"/>
      <c r="R200" s="7"/>
    </row>
    <row r="201" spans="1:18" s="142" customFormat="1">
      <c r="A201" s="72"/>
      <c r="B201" s="4"/>
      <c r="C201" s="4"/>
      <c r="D201" s="4"/>
      <c r="E201" s="6"/>
      <c r="F201" s="6"/>
      <c r="G201" s="6"/>
      <c r="H201" s="6"/>
      <c r="I201" s="6"/>
      <c r="J201" s="6"/>
      <c r="K201" s="6"/>
      <c r="L201" s="57"/>
      <c r="M201" s="57"/>
      <c r="N201" s="111"/>
      <c r="O201" s="111"/>
      <c r="P201" s="111"/>
      <c r="Q201" s="111"/>
      <c r="R201" s="7"/>
    </row>
    <row r="202" spans="1:18" s="142" customFormat="1">
      <c r="A202" s="72"/>
      <c r="B202" s="73"/>
      <c r="C202" s="74"/>
      <c r="D202" s="75"/>
      <c r="E202" s="141"/>
      <c r="F202" s="141"/>
      <c r="G202" s="75"/>
      <c r="H202" s="76"/>
      <c r="I202" s="76"/>
      <c r="J202" s="7"/>
      <c r="K202" s="7"/>
      <c r="L202" s="7"/>
      <c r="M202" s="147"/>
      <c r="N202" s="148"/>
      <c r="O202" s="147"/>
      <c r="P202" s="147"/>
      <c r="Q202" s="147"/>
      <c r="R202" s="7"/>
    </row>
    <row r="203" spans="1:18" s="142" customFormat="1">
      <c r="A203" s="72"/>
      <c r="B203" s="16"/>
      <c r="C203" s="77"/>
      <c r="D203" s="16"/>
      <c r="E203" s="16"/>
      <c r="F203" s="16"/>
      <c r="G203" s="16"/>
      <c r="H203" s="76"/>
      <c r="I203" s="76"/>
      <c r="J203" s="7"/>
      <c r="K203" s="78"/>
      <c r="L203" s="7"/>
      <c r="M203" s="147"/>
      <c r="N203" s="149"/>
      <c r="O203" s="147"/>
      <c r="P203" s="147"/>
      <c r="Q203" s="147"/>
      <c r="R203" s="7"/>
    </row>
    <row r="204" spans="1:18" s="142" customFormat="1">
      <c r="A204" s="72"/>
      <c r="B204" s="79"/>
      <c r="C204" s="80"/>
      <c r="D204" s="79"/>
      <c r="E204" s="79"/>
      <c r="F204" s="79"/>
      <c r="G204" s="79"/>
      <c r="H204" s="81"/>
      <c r="I204" s="81"/>
      <c r="J204" s="79"/>
      <c r="K204" s="81"/>
      <c r="L204" s="81"/>
      <c r="M204" s="81"/>
      <c r="N204" s="81"/>
      <c r="O204" s="81"/>
      <c r="P204" s="81"/>
      <c r="Q204" s="81"/>
      <c r="R204" s="7"/>
    </row>
    <row r="205" spans="1:18" s="142" customFormat="1" ht="24" thickBot="1">
      <c r="A205" s="82"/>
      <c r="B205" s="507" t="s">
        <v>35</v>
      </c>
      <c r="C205" s="507"/>
      <c r="D205" s="507"/>
      <c r="E205" s="194" t="s">
        <v>228</v>
      </c>
      <c r="F205" s="194"/>
      <c r="G205" s="84" t="s">
        <v>104</v>
      </c>
      <c r="H205" s="85"/>
      <c r="I205" s="85"/>
      <c r="J205" s="84"/>
      <c r="K205" s="84"/>
      <c r="L205" s="83"/>
      <c r="M205" s="85"/>
      <c r="N205" s="85"/>
      <c r="O205" s="85"/>
      <c r="P205" s="85"/>
      <c r="Q205" s="85"/>
      <c r="R205" s="85"/>
    </row>
    <row r="206" spans="1:18" s="142" customFormat="1" ht="45" customHeight="1" thickTop="1">
      <c r="A206" s="72"/>
      <c r="B206" s="508" t="s">
        <v>413</v>
      </c>
      <c r="C206" s="86" t="s">
        <v>9</v>
      </c>
      <c r="D206" s="286" t="s">
        <v>140</v>
      </c>
      <c r="E206" s="287"/>
      <c r="F206" s="421"/>
      <c r="G206" s="288" t="s">
        <v>36</v>
      </c>
      <c r="H206" s="289"/>
      <c r="I206" s="510" t="s">
        <v>488</v>
      </c>
      <c r="J206" s="510" t="s">
        <v>10</v>
      </c>
      <c r="K206" s="510" t="s">
        <v>44</v>
      </c>
      <c r="L206" s="510" t="s">
        <v>45</v>
      </c>
      <c r="M206" s="510" t="s">
        <v>46</v>
      </c>
      <c r="N206" s="288" t="s">
        <v>489</v>
      </c>
      <c r="O206" s="288"/>
      <c r="P206" s="288"/>
      <c r="Q206" s="422"/>
      <c r="R206" s="512" t="s">
        <v>17</v>
      </c>
    </row>
    <row r="207" spans="1:18" s="142" customFormat="1" ht="45" customHeight="1" thickBot="1">
      <c r="A207" s="72"/>
      <c r="B207" s="509"/>
      <c r="C207" s="87" t="s">
        <v>11</v>
      </c>
      <c r="D207" s="334" t="s">
        <v>0</v>
      </c>
      <c r="E207" s="334" t="s">
        <v>12</v>
      </c>
      <c r="F207" s="332" t="s">
        <v>535</v>
      </c>
      <c r="G207" s="334" t="s">
        <v>37</v>
      </c>
      <c r="H207" s="88" t="s">
        <v>49</v>
      </c>
      <c r="I207" s="511"/>
      <c r="J207" s="511"/>
      <c r="K207" s="511"/>
      <c r="L207" s="511"/>
      <c r="M207" s="511"/>
      <c r="N207" s="334" t="s">
        <v>483</v>
      </c>
      <c r="O207" s="332" t="s">
        <v>388</v>
      </c>
      <c r="P207" s="334" t="s">
        <v>59</v>
      </c>
      <c r="Q207" s="332" t="s">
        <v>490</v>
      </c>
      <c r="R207" s="513"/>
    </row>
    <row r="208" spans="1:18" s="142" customFormat="1" ht="12" customHeight="1" thickTop="1">
      <c r="A208" s="72"/>
      <c r="B208" s="229"/>
      <c r="C208" s="230"/>
      <c r="D208" s="230"/>
      <c r="E208" s="230"/>
      <c r="F208" s="230"/>
      <c r="G208" s="230"/>
      <c r="H208" s="230"/>
      <c r="I208" s="230"/>
      <c r="J208" s="230"/>
      <c r="K208" s="230"/>
      <c r="L208" s="230"/>
      <c r="M208" s="230"/>
      <c r="N208" s="230"/>
      <c r="O208" s="230"/>
      <c r="P208" s="230"/>
      <c r="Q208" s="230"/>
      <c r="R208" s="290"/>
    </row>
    <row r="209" spans="1:18" s="142" customFormat="1" ht="12" customHeight="1">
      <c r="A209" s="72"/>
      <c r="B209" s="426" t="s">
        <v>67</v>
      </c>
      <c r="C209" s="423"/>
      <c r="D209" s="425"/>
      <c r="E209" s="425"/>
      <c r="F209" s="425"/>
      <c r="G209" s="425"/>
      <c r="H209" s="425"/>
      <c r="I209" s="425"/>
      <c r="J209" s="425"/>
      <c r="K209" s="425"/>
      <c r="L209" s="425"/>
      <c r="M209" s="425"/>
      <c r="N209" s="425"/>
      <c r="O209" s="425"/>
      <c r="P209" s="425"/>
      <c r="Q209" s="425"/>
      <c r="R209" s="424"/>
    </row>
    <row r="210" spans="1:18" s="142" customFormat="1" ht="97.5" customHeight="1">
      <c r="A210" s="89" t="s">
        <v>229</v>
      </c>
      <c r="B210" s="252">
        <v>1</v>
      </c>
      <c r="C210" s="254" t="s">
        <v>264</v>
      </c>
      <c r="D210" s="254" t="s">
        <v>265</v>
      </c>
      <c r="E210" s="253" t="s">
        <v>230</v>
      </c>
      <c r="F210" s="254" t="s">
        <v>242</v>
      </c>
      <c r="G210" s="254" t="s">
        <v>69</v>
      </c>
      <c r="H210" s="292">
        <v>0.9</v>
      </c>
      <c r="I210" s="213" t="s">
        <v>23</v>
      </c>
      <c r="J210" s="280" t="s">
        <v>232</v>
      </c>
      <c r="K210" s="293">
        <v>38341</v>
      </c>
      <c r="L210" s="293">
        <v>39964</v>
      </c>
      <c r="M210" s="276">
        <v>4967582507</v>
      </c>
      <c r="N210" s="276">
        <v>4967582507</v>
      </c>
      <c r="O210" s="295">
        <v>1</v>
      </c>
      <c r="P210" s="294">
        <v>13876</v>
      </c>
      <c r="Q210" s="294">
        <v>13876</v>
      </c>
      <c r="R210" s="434" t="s">
        <v>542</v>
      </c>
    </row>
    <row r="211" spans="1:18" s="142" customFormat="1" ht="70.5" customHeight="1">
      <c r="A211" s="89" t="s">
        <v>233</v>
      </c>
      <c r="B211" s="252">
        <v>2</v>
      </c>
      <c r="C211" s="254" t="s">
        <v>264</v>
      </c>
      <c r="D211" s="254" t="s">
        <v>266</v>
      </c>
      <c r="E211" s="254" t="s">
        <v>234</v>
      </c>
      <c r="F211" s="254" t="s">
        <v>242</v>
      </c>
      <c r="G211" s="254" t="s">
        <v>69</v>
      </c>
      <c r="H211" s="213">
        <v>0.5</v>
      </c>
      <c r="I211" s="280" t="s">
        <v>23</v>
      </c>
      <c r="J211" s="280" t="s">
        <v>232</v>
      </c>
      <c r="K211" s="293">
        <v>39489</v>
      </c>
      <c r="L211" s="293">
        <v>40265</v>
      </c>
      <c r="M211" s="276">
        <v>508435260</v>
      </c>
      <c r="N211" s="276">
        <v>508435260</v>
      </c>
      <c r="O211" s="295">
        <v>1</v>
      </c>
      <c r="P211" s="294">
        <v>1102</v>
      </c>
      <c r="Q211" s="294">
        <v>1102</v>
      </c>
      <c r="R211" s="434" t="s">
        <v>542</v>
      </c>
    </row>
    <row r="212" spans="1:18" s="142" customFormat="1" ht="73.5" customHeight="1">
      <c r="A212" s="89"/>
      <c r="B212" s="252">
        <v>3</v>
      </c>
      <c r="C212" s="254" t="s">
        <v>267</v>
      </c>
      <c r="D212" s="254" t="s">
        <v>268</v>
      </c>
      <c r="E212" s="254" t="s">
        <v>269</v>
      </c>
      <c r="F212" s="254" t="s">
        <v>242</v>
      </c>
      <c r="G212" s="254" t="s">
        <v>70</v>
      </c>
      <c r="H212" s="213">
        <v>1</v>
      </c>
      <c r="I212" s="280" t="s">
        <v>23</v>
      </c>
      <c r="J212" s="280" t="s">
        <v>232</v>
      </c>
      <c r="K212" s="293">
        <v>37628</v>
      </c>
      <c r="L212" s="293">
        <v>38208</v>
      </c>
      <c r="M212" s="276">
        <v>1404774268</v>
      </c>
      <c r="N212" s="276">
        <v>1404774268</v>
      </c>
      <c r="O212" s="295">
        <v>1</v>
      </c>
      <c r="P212" s="294">
        <v>4231</v>
      </c>
      <c r="Q212" s="294">
        <v>4231</v>
      </c>
      <c r="R212" s="434"/>
    </row>
    <row r="213" spans="1:18" s="142" customFormat="1">
      <c r="A213" s="89"/>
      <c r="B213" s="428" t="s">
        <v>64</v>
      </c>
      <c r="C213" s="336"/>
      <c r="D213" s="336"/>
      <c r="E213" s="336"/>
      <c r="F213" s="336"/>
      <c r="G213" s="336"/>
      <c r="H213" s="336"/>
      <c r="I213" s="336"/>
      <c r="J213" s="336"/>
      <c r="K213" s="336"/>
      <c r="L213" s="336"/>
      <c r="M213" s="336"/>
      <c r="N213" s="336"/>
      <c r="O213" s="336"/>
      <c r="P213" s="336"/>
      <c r="Q213" s="336"/>
      <c r="R213" s="337"/>
    </row>
    <row r="214" spans="1:18" s="142" customFormat="1" ht="57" customHeight="1">
      <c r="A214" s="89" t="s">
        <v>235</v>
      </c>
      <c r="B214" s="252">
        <v>4</v>
      </c>
      <c r="C214" s="254" t="s">
        <v>270</v>
      </c>
      <c r="D214" s="254" t="s">
        <v>271</v>
      </c>
      <c r="E214" s="254" t="s">
        <v>272</v>
      </c>
      <c r="F214" s="254" t="s">
        <v>242</v>
      </c>
      <c r="G214" s="254" t="s">
        <v>70</v>
      </c>
      <c r="H214" s="213">
        <v>0.75</v>
      </c>
      <c r="I214" s="213" t="s">
        <v>23</v>
      </c>
      <c r="J214" s="254" t="s">
        <v>273</v>
      </c>
      <c r="K214" s="293">
        <v>39521</v>
      </c>
      <c r="L214" s="293">
        <v>40999</v>
      </c>
      <c r="M214" s="276">
        <v>7072964150</v>
      </c>
      <c r="N214" s="276">
        <v>7072964150</v>
      </c>
      <c r="O214" s="295">
        <v>1</v>
      </c>
      <c r="P214" s="294">
        <v>15326</v>
      </c>
      <c r="Q214" s="294">
        <v>15326</v>
      </c>
      <c r="R214" s="297"/>
    </row>
    <row r="215" spans="1:18" s="142" customFormat="1" ht="63.75" customHeight="1">
      <c r="A215" s="89" t="s">
        <v>274</v>
      </c>
      <c r="B215" s="252">
        <v>5</v>
      </c>
      <c r="C215" s="254" t="s">
        <v>275</v>
      </c>
      <c r="D215" s="254" t="s">
        <v>114</v>
      </c>
      <c r="E215" s="254" t="s">
        <v>276</v>
      </c>
      <c r="F215" s="254" t="s">
        <v>249</v>
      </c>
      <c r="G215" s="254" t="s">
        <v>69</v>
      </c>
      <c r="H215" s="213">
        <v>1</v>
      </c>
      <c r="I215" s="213" t="s">
        <v>23</v>
      </c>
      <c r="J215" s="254" t="s">
        <v>273</v>
      </c>
      <c r="K215" s="293">
        <v>38210</v>
      </c>
      <c r="L215" s="293">
        <v>39904</v>
      </c>
      <c r="M215" s="276">
        <v>20010913203.080002</v>
      </c>
      <c r="N215" s="276">
        <v>20010913203.080002</v>
      </c>
      <c r="O215" s="295">
        <v>1</v>
      </c>
      <c r="P215" s="294">
        <v>55896</v>
      </c>
      <c r="Q215" s="294">
        <v>55896</v>
      </c>
      <c r="R215" s="433" t="s">
        <v>277</v>
      </c>
    </row>
    <row r="216" spans="1:18" s="142" customFormat="1" ht="16.5" thickBot="1">
      <c r="A216" s="89"/>
      <c r="B216" s="283"/>
      <c r="C216" s="277"/>
      <c r="D216" s="277"/>
      <c r="E216" s="277"/>
      <c r="F216" s="277"/>
      <c r="G216" s="277"/>
      <c r="H216" s="277"/>
      <c r="I216" s="277"/>
      <c r="J216" s="277"/>
      <c r="K216" s="277"/>
      <c r="L216" s="277"/>
      <c r="M216" s="277"/>
      <c r="N216" s="277"/>
      <c r="O216" s="299"/>
      <c r="P216" s="300" t="s">
        <v>65</v>
      </c>
      <c r="Q216" s="301">
        <v>19209</v>
      </c>
      <c r="R216" s="302"/>
    </row>
    <row r="217" spans="1:18" s="142" customFormat="1" ht="17.25" thickTop="1" thickBot="1">
      <c r="A217" s="91"/>
      <c r="B217" s="472" t="s">
        <v>524</v>
      </c>
      <c r="C217" s="473"/>
      <c r="D217" s="473"/>
      <c r="E217" s="473"/>
      <c r="F217" s="473"/>
      <c r="G217" s="473"/>
      <c r="H217" s="473"/>
      <c r="I217" s="473"/>
      <c r="J217" s="473"/>
      <c r="K217" s="473"/>
      <c r="L217" s="473"/>
      <c r="M217" s="473"/>
      <c r="N217" s="474"/>
      <c r="O217" s="92"/>
      <c r="P217" s="93" t="s">
        <v>66</v>
      </c>
      <c r="Q217" s="303">
        <v>71222</v>
      </c>
      <c r="R217" s="196"/>
    </row>
    <row r="218" spans="1:18" s="142" customFormat="1" ht="16.5" customHeight="1" thickTop="1">
      <c r="A218" s="89"/>
      <c r="B218" s="350"/>
      <c r="C218" s="350"/>
      <c r="D218" s="350"/>
      <c r="E218" s="350"/>
      <c r="F218" s="350"/>
      <c r="G218" s="350"/>
      <c r="H218" s="350"/>
      <c r="I218" s="352"/>
      <c r="J218" s="514">
        <v>8</v>
      </c>
      <c r="K218" s="475" t="s">
        <v>520</v>
      </c>
      <c r="L218" s="476"/>
      <c r="M218" s="476"/>
      <c r="N218" s="477"/>
      <c r="O218" s="517" t="s">
        <v>401</v>
      </c>
      <c r="P218" s="518"/>
      <c r="Q218" s="518"/>
      <c r="R218" s="519"/>
    </row>
    <row r="219" spans="1:18" s="142" customFormat="1" ht="16.5" customHeight="1">
      <c r="A219" s="89" t="s">
        <v>278</v>
      </c>
      <c r="B219" s="351"/>
      <c r="C219" s="351"/>
      <c r="D219" s="351"/>
      <c r="E219" s="351"/>
      <c r="F219" s="351"/>
      <c r="G219" s="351"/>
      <c r="H219" s="351"/>
      <c r="I219" s="127"/>
      <c r="J219" s="515"/>
      <c r="K219" s="526" t="s">
        <v>521</v>
      </c>
      <c r="L219" s="527"/>
      <c r="M219" s="528"/>
      <c r="N219" s="435">
        <v>11537.208142493639</v>
      </c>
      <c r="O219" s="520"/>
      <c r="P219" s="521"/>
      <c r="Q219" s="521"/>
      <c r="R219" s="522"/>
    </row>
    <row r="220" spans="1:18" s="142" customFormat="1" ht="16.5" customHeight="1">
      <c r="A220" s="89" t="s">
        <v>279</v>
      </c>
      <c r="B220" s="351"/>
      <c r="C220" s="128"/>
      <c r="D220" s="304"/>
      <c r="E220" s="304"/>
      <c r="F220" s="304"/>
      <c r="G220" s="304"/>
      <c r="H220" s="130"/>
      <c r="I220" s="127"/>
      <c r="J220" s="515"/>
      <c r="K220" s="526" t="s">
        <v>522</v>
      </c>
      <c r="L220" s="527"/>
      <c r="M220" s="528"/>
      <c r="N220" s="435">
        <v>6922.324885496183</v>
      </c>
      <c r="O220" s="520"/>
      <c r="P220" s="521"/>
      <c r="Q220" s="521"/>
      <c r="R220" s="522"/>
    </row>
    <row r="221" spans="1:18" s="142" customFormat="1" ht="16.5" customHeight="1">
      <c r="A221" s="89"/>
      <c r="B221" s="351"/>
      <c r="C221" s="353"/>
      <c r="D221" s="353"/>
      <c r="E221" s="353"/>
      <c r="F221" s="353"/>
      <c r="G221" s="353"/>
      <c r="H221" s="353"/>
      <c r="I221" s="131"/>
      <c r="J221" s="515"/>
      <c r="K221" s="526" t="s">
        <v>523</v>
      </c>
      <c r="L221" s="527"/>
      <c r="M221" s="528"/>
      <c r="N221" s="437">
        <v>4614.8832569974556</v>
      </c>
      <c r="O221" s="520"/>
      <c r="P221" s="521"/>
      <c r="Q221" s="521"/>
      <c r="R221" s="522"/>
    </row>
    <row r="222" spans="1:18" s="142" customFormat="1" ht="16.5" customHeight="1" thickBot="1">
      <c r="A222" s="116" t="s">
        <v>280</v>
      </c>
      <c r="B222" s="351"/>
      <c r="C222" s="132"/>
      <c r="D222" s="133"/>
      <c r="E222" s="132"/>
      <c r="F222" s="132"/>
      <c r="G222" s="134"/>
      <c r="H222" s="132"/>
      <c r="I222" s="135"/>
      <c r="J222" s="515"/>
      <c r="K222" s="529" t="s">
        <v>62</v>
      </c>
      <c r="L222" s="530"/>
      <c r="M222" s="531"/>
      <c r="N222" s="117" t="s">
        <v>2</v>
      </c>
      <c r="O222" s="520"/>
      <c r="P222" s="521"/>
      <c r="Q222" s="521"/>
      <c r="R222" s="522"/>
    </row>
    <row r="223" spans="1:18" s="142" customFormat="1" ht="16.5" customHeight="1" thickTop="1" thickBot="1">
      <c r="A223" s="116" t="s">
        <v>281</v>
      </c>
      <c r="B223" s="351"/>
      <c r="C223" s="132"/>
      <c r="D223" s="132"/>
      <c r="E223" s="132"/>
      <c r="F223" s="132"/>
      <c r="G223" s="134"/>
      <c r="H223" s="132"/>
      <c r="I223" s="135"/>
      <c r="J223" s="516"/>
      <c r="K223" s="532" t="s">
        <v>406</v>
      </c>
      <c r="L223" s="533"/>
      <c r="M223" s="534"/>
      <c r="N223" s="117" t="s">
        <v>2</v>
      </c>
      <c r="O223" s="523"/>
      <c r="P223" s="524"/>
      <c r="Q223" s="524"/>
      <c r="R223" s="525"/>
    </row>
    <row r="224" spans="1:18" s="142" customFormat="1" ht="16.5" customHeight="1" thickTop="1">
      <c r="A224" s="89" t="s">
        <v>282</v>
      </c>
      <c r="B224" s="351"/>
      <c r="C224" s="132"/>
      <c r="D224" s="132"/>
      <c r="E224" s="136"/>
      <c r="F224" s="136"/>
      <c r="G224" s="137"/>
      <c r="H224" s="136"/>
      <c r="I224" s="138"/>
      <c r="J224" s="489" t="s">
        <v>25</v>
      </c>
      <c r="K224" s="490"/>
      <c r="L224" s="490"/>
      <c r="M224" s="490"/>
      <c r="N224" s="491"/>
      <c r="O224" s="498" t="s">
        <v>258</v>
      </c>
      <c r="P224" s="499"/>
      <c r="Q224" s="499"/>
      <c r="R224" s="500"/>
    </row>
    <row r="225" spans="1:18" s="142" customFormat="1" ht="16.5" customHeight="1">
      <c r="A225" s="89" t="s">
        <v>283</v>
      </c>
      <c r="B225" s="351"/>
      <c r="C225" s="132"/>
      <c r="D225" s="132"/>
      <c r="E225" s="136"/>
      <c r="F225" s="136"/>
      <c r="G225" s="137"/>
      <c r="H225" s="136"/>
      <c r="I225" s="138"/>
      <c r="J225" s="492"/>
      <c r="K225" s="493"/>
      <c r="L225" s="493"/>
      <c r="M225" s="493"/>
      <c r="N225" s="494"/>
      <c r="O225" s="501"/>
      <c r="P225" s="502"/>
      <c r="Q225" s="502"/>
      <c r="R225" s="503"/>
    </row>
    <row r="226" spans="1:18" s="142" customFormat="1" ht="16.5" customHeight="1">
      <c r="A226" s="89" t="s">
        <v>284</v>
      </c>
      <c r="B226" s="351"/>
      <c r="C226" s="132"/>
      <c r="D226" s="132"/>
      <c r="E226" s="136"/>
      <c r="F226" s="136"/>
      <c r="G226" s="137"/>
      <c r="H226" s="136"/>
      <c r="I226" s="138"/>
      <c r="J226" s="492"/>
      <c r="K226" s="493"/>
      <c r="L226" s="493"/>
      <c r="M226" s="493"/>
      <c r="N226" s="494"/>
      <c r="O226" s="501"/>
      <c r="P226" s="502"/>
      <c r="Q226" s="502"/>
      <c r="R226" s="503"/>
    </row>
    <row r="227" spans="1:18" s="142" customFormat="1" ht="16.5" customHeight="1">
      <c r="A227" s="89" t="s">
        <v>285</v>
      </c>
      <c r="B227" s="351"/>
      <c r="C227" s="132"/>
      <c r="D227" s="132"/>
      <c r="E227" s="136"/>
      <c r="F227" s="136"/>
      <c r="G227" s="137"/>
      <c r="H227" s="136"/>
      <c r="I227" s="138"/>
      <c r="J227" s="492"/>
      <c r="K227" s="493"/>
      <c r="L227" s="493"/>
      <c r="M227" s="493"/>
      <c r="N227" s="494"/>
      <c r="O227" s="501"/>
      <c r="P227" s="502"/>
      <c r="Q227" s="502"/>
      <c r="R227" s="503"/>
    </row>
    <row r="228" spans="1:18" s="142" customFormat="1" ht="16.5" customHeight="1">
      <c r="A228" s="89" t="s">
        <v>286</v>
      </c>
      <c r="B228" s="351"/>
      <c r="C228" s="354"/>
      <c r="D228" s="354"/>
      <c r="E228" s="351"/>
      <c r="F228" s="351"/>
      <c r="G228" s="351"/>
      <c r="H228" s="351"/>
      <c r="I228" s="127"/>
      <c r="J228" s="492"/>
      <c r="K228" s="493"/>
      <c r="L228" s="493"/>
      <c r="M228" s="493"/>
      <c r="N228" s="494"/>
      <c r="O228" s="501"/>
      <c r="P228" s="502"/>
      <c r="Q228" s="502"/>
      <c r="R228" s="503"/>
    </row>
    <row r="229" spans="1:18" s="142" customFormat="1" ht="16.5" customHeight="1" thickBot="1">
      <c r="A229" s="89" t="s">
        <v>287</v>
      </c>
      <c r="B229" s="351"/>
      <c r="C229" s="354"/>
      <c r="D229" s="354"/>
      <c r="E229" s="354"/>
      <c r="F229" s="354"/>
      <c r="G229" s="354"/>
      <c r="H229" s="354"/>
      <c r="I229" s="139"/>
      <c r="J229" s="495"/>
      <c r="K229" s="496"/>
      <c r="L229" s="496"/>
      <c r="M229" s="496"/>
      <c r="N229" s="497"/>
      <c r="O229" s="504"/>
      <c r="P229" s="505"/>
      <c r="Q229" s="505"/>
      <c r="R229" s="506"/>
    </row>
    <row r="230" spans="1:18" ht="15.75" thickTop="1"/>
  </sheetData>
  <customSheetViews>
    <customSheetView guid="{09646EC9-1302-4CDE-9F53-F9EF320FA9A0}" scale="85" showGridLines="0" topLeftCell="H43">
      <selection activeCell="S45" sqref="S45"/>
      <rowBreaks count="5" manualBreakCount="5">
        <brk id="36" min="1" max="18" man="1"/>
        <brk id="38" min="1" max="18" man="1"/>
        <brk id="53" min="1" max="18" man="1"/>
        <brk id="63" max="16383" man="1"/>
        <brk id="84" min="1" max="18" man="1"/>
      </rowBreaks>
      <pageMargins left="0.23622047244094491" right="0.23622047244094491" top="0.74803149606299213" bottom="0.74803149606299213" header="0.31496062992125984" footer="0.31496062992125984"/>
      <printOptions horizontalCentered="1"/>
      <pageSetup scale="54" orientation="landscape" r:id="rId1"/>
      <headerFooter alignWithMargins="0">
        <oddFooter>&amp;L&amp;"Arial,Normal"&amp;9&amp;F
&amp;A&amp;C&amp;"Arial,Normal"&amp;10&amp;P de &amp;N&amp;R&amp;"Arial,Normal"&amp;9INSTITUTO NACIONAL DE VIAS
&amp;D</oddFooter>
      </headerFooter>
    </customSheetView>
    <customSheetView guid="{DDCC0555-B88A-482E-A8CA-61AA8F4754D7}" scale="70" showPageBreaks="1" showGridLines="0" printArea="1" topLeftCell="A40">
      <selection activeCell="E45" sqref="E45"/>
      <rowBreaks count="5" manualBreakCount="5">
        <brk id="36" min="1" max="18" man="1"/>
        <brk id="38" min="1" max="18" man="1"/>
        <brk id="53" min="1" max="18" man="1"/>
        <brk id="63" max="16383" man="1"/>
        <brk id="84" min="1" max="18" man="1"/>
      </rowBreaks>
      <pageMargins left="0.23622047244094491" right="0.23622047244094491" top="0.74803149606299213" bottom="0.74803149606299213" header="0.31496062992125984" footer="0.31496062992125984"/>
      <printOptions horizontalCentered="1"/>
      <pageSetup scale="54" orientation="landscape" r:id="rId2"/>
      <headerFooter alignWithMargins="0">
        <oddFooter>&amp;L&amp;"Arial,Normal"&amp;9&amp;F
&amp;A&amp;C&amp;"Arial,Normal"&amp;10&amp;P de &amp;N&amp;R&amp;"Arial,Normal"&amp;9INSTITUTO NACIONAL DE VIAS
&amp;D</oddFooter>
      </headerFooter>
    </customSheetView>
    <customSheetView guid="{1355A562-08A2-4C67-98FA-278E0027327A}" scale="85" showPageBreaks="1" showGridLines="0" printArea="1" topLeftCell="H43">
      <selection activeCell="S45" sqref="S45"/>
      <rowBreaks count="5" manualBreakCount="5">
        <brk id="36" min="1" max="18" man="1"/>
        <brk id="38" min="1" max="18" man="1"/>
        <brk id="53" min="1" max="18" man="1"/>
        <brk id="63" max="16383" man="1"/>
        <brk id="84" min="1" max="18" man="1"/>
      </rowBreaks>
      <pageMargins left="0.23622047244094491" right="0.23622047244094491" top="0.74803149606299213" bottom="0.74803149606299213" header="0.31496062992125984" footer="0.31496062992125984"/>
      <printOptions horizontalCentered="1"/>
      <pageSetup scale="54" orientation="landscape" r:id="rId3"/>
      <headerFooter alignWithMargins="0">
        <oddFooter>&amp;L&amp;"Arial,Normal"&amp;9&amp;F
&amp;A&amp;C&amp;"Arial,Normal"&amp;10&amp;P de &amp;N&amp;R&amp;"Arial,Normal"&amp;9INSTITUTO NACIONAL DE VIAS
&amp;D</oddFooter>
      </headerFooter>
    </customSheetView>
    <customSheetView guid="{DD3548A9-35D0-41AB-8304-691BB7FCE730}" scale="85" showGridLines="0" topLeftCell="H43">
      <selection activeCell="S45" sqref="S45"/>
      <rowBreaks count="5" manualBreakCount="5">
        <brk id="36" min="1" max="18" man="1"/>
        <brk id="38" min="1" max="18" man="1"/>
        <brk id="53" min="1" max="18" man="1"/>
        <brk id="63" max="16383" man="1"/>
        <brk id="84" min="1" max="18" man="1"/>
      </rowBreaks>
      <pageMargins left="0.23622047244094491" right="0.23622047244094491" top="0.74803149606299213" bottom="0.74803149606299213" header="0.31496062992125984" footer="0.31496062992125984"/>
      <printOptions horizontalCentered="1"/>
      <pageSetup scale="54" orientation="landscape" r:id="rId4"/>
      <headerFooter alignWithMargins="0">
        <oddFooter>&amp;L&amp;"Arial,Normal"&amp;9&amp;F
&amp;A&amp;C&amp;"Arial,Normal"&amp;10&amp;P de &amp;N&amp;R&amp;"Arial,Normal"&amp;9INSTITUTO NACIONAL DE VIAS
&amp;D</oddFooter>
      </headerFooter>
    </customSheetView>
  </customSheetViews>
  <mergeCells count="138">
    <mergeCell ref="O86:R91"/>
    <mergeCell ref="K110:M110"/>
    <mergeCell ref="K111:M111"/>
    <mergeCell ref="K112:M112"/>
    <mergeCell ref="J113:N118"/>
    <mergeCell ref="B148:D148"/>
    <mergeCell ref="K136:M136"/>
    <mergeCell ref="O113:R118"/>
    <mergeCell ref="C117:D117"/>
    <mergeCell ref="E117:H117"/>
    <mergeCell ref="R95:R96"/>
    <mergeCell ref="J107:J112"/>
    <mergeCell ref="O107:R112"/>
    <mergeCell ref="J95:J96"/>
    <mergeCell ref="K95:K96"/>
    <mergeCell ref="L95:L96"/>
    <mergeCell ref="M95:M96"/>
    <mergeCell ref="M122:M123"/>
    <mergeCell ref="I149:I150"/>
    <mergeCell ref="J149:J150"/>
    <mergeCell ref="B95:B96"/>
    <mergeCell ref="B122:B123"/>
    <mergeCell ref="B149:B150"/>
    <mergeCell ref="K162:M162"/>
    <mergeCell ref="K163:M163"/>
    <mergeCell ref="K164:M164"/>
    <mergeCell ref="K165:M165"/>
    <mergeCell ref="O167:R172"/>
    <mergeCell ref="K166:M166"/>
    <mergeCell ref="K108:M108"/>
    <mergeCell ref="K109:M109"/>
    <mergeCell ref="K149:K150"/>
    <mergeCell ref="L149:L150"/>
    <mergeCell ref="M149:M150"/>
    <mergeCell ref="K137:M137"/>
    <mergeCell ref="K135:M135"/>
    <mergeCell ref="B13:D13"/>
    <mergeCell ref="I14:I15"/>
    <mergeCell ref="J14:J15"/>
    <mergeCell ref="K14:K15"/>
    <mergeCell ref="R122:R123"/>
    <mergeCell ref="J134:J139"/>
    <mergeCell ref="J140:N145"/>
    <mergeCell ref="O140:R145"/>
    <mergeCell ref="K138:M138"/>
    <mergeCell ref="K139:M139"/>
    <mergeCell ref="O134:R139"/>
    <mergeCell ref="I122:I123"/>
    <mergeCell ref="J122:J123"/>
    <mergeCell ref="K122:K123"/>
    <mergeCell ref="L122:L123"/>
    <mergeCell ref="K54:M54"/>
    <mergeCell ref="K68:K69"/>
    <mergeCell ref="L68:L69"/>
    <mergeCell ref="M68:M69"/>
    <mergeCell ref="J86:N91"/>
    <mergeCell ref="K85:M85"/>
    <mergeCell ref="B121:D121"/>
    <mergeCell ref="B94:D94"/>
    <mergeCell ref="I95:I96"/>
    <mergeCell ref="J224:N229"/>
    <mergeCell ref="O224:R229"/>
    <mergeCell ref="J194:N199"/>
    <mergeCell ref="O194:R199"/>
    <mergeCell ref="R206:R207"/>
    <mergeCell ref="B205:D205"/>
    <mergeCell ref="I206:I207"/>
    <mergeCell ref="J206:J207"/>
    <mergeCell ref="K206:K207"/>
    <mergeCell ref="L206:L207"/>
    <mergeCell ref="M206:M207"/>
    <mergeCell ref="B206:B207"/>
    <mergeCell ref="J218:J223"/>
    <mergeCell ref="J188:J193"/>
    <mergeCell ref="B175:D175"/>
    <mergeCell ref="O218:R223"/>
    <mergeCell ref="K219:M219"/>
    <mergeCell ref="K220:M220"/>
    <mergeCell ref="K221:M221"/>
    <mergeCell ref="K222:M222"/>
    <mergeCell ref="K223:M223"/>
    <mergeCell ref="R176:R177"/>
    <mergeCell ref="K176:K177"/>
    <mergeCell ref="L176:L177"/>
    <mergeCell ref="M176:M177"/>
    <mergeCell ref="I176:I177"/>
    <mergeCell ref="J176:J177"/>
    <mergeCell ref="O188:R193"/>
    <mergeCell ref="K189:M189"/>
    <mergeCell ref="K190:M190"/>
    <mergeCell ref="K191:M191"/>
    <mergeCell ref="K192:M192"/>
    <mergeCell ref="K193:M193"/>
    <mergeCell ref="B176:B177"/>
    <mergeCell ref="B14:B15"/>
    <mergeCell ref="K55:M55"/>
    <mergeCell ref="K56:M56"/>
    <mergeCell ref="K57:M57"/>
    <mergeCell ref="J167:N172"/>
    <mergeCell ref="K58:M58"/>
    <mergeCell ref="J59:N64"/>
    <mergeCell ref="O59:R64"/>
    <mergeCell ref="B67:D67"/>
    <mergeCell ref="O53:R58"/>
    <mergeCell ref="R68:R69"/>
    <mergeCell ref="J80:J85"/>
    <mergeCell ref="O80:R85"/>
    <mergeCell ref="K81:M81"/>
    <mergeCell ref="K82:M82"/>
    <mergeCell ref="K83:M83"/>
    <mergeCell ref="K84:M84"/>
    <mergeCell ref="R149:R150"/>
    <mergeCell ref="B68:B69"/>
    <mergeCell ref="I68:I69"/>
    <mergeCell ref="J68:J69"/>
    <mergeCell ref="J53:J58"/>
    <mergeCell ref="J161:J166"/>
    <mergeCell ref="O161:R166"/>
    <mergeCell ref="R14:R15"/>
    <mergeCell ref="J26:J31"/>
    <mergeCell ref="O26:R31"/>
    <mergeCell ref="K27:M27"/>
    <mergeCell ref="K28:M28"/>
    <mergeCell ref="K29:M29"/>
    <mergeCell ref="K30:M30"/>
    <mergeCell ref="K31:M31"/>
    <mergeCell ref="L14:L15"/>
    <mergeCell ref="M14:M15"/>
    <mergeCell ref="J32:N37"/>
    <mergeCell ref="O32:R37"/>
    <mergeCell ref="B40:D40"/>
    <mergeCell ref="B41:B42"/>
    <mergeCell ref="I41:I42"/>
    <mergeCell ref="J41:J42"/>
    <mergeCell ref="K41:K42"/>
    <mergeCell ref="L41:L42"/>
    <mergeCell ref="M41:M42"/>
    <mergeCell ref="R41:R42"/>
  </mergeCells>
  <conditionalFormatting sqref="P130:Q131 P126:Q128 P99:Q100 P103:Q104">
    <cfRule type="cellIs" dxfId="151" priority="384" stopIfTrue="1" operator="greaterThan">
      <formula>0</formula>
    </cfRule>
  </conditionalFormatting>
  <conditionalFormatting sqref="Q99:Q100 N99:O100 N13:R13 N40:R40 N67:R67 Q10:Q14 N16:O19 Q16:Q19 Q45:Q46 N45:O46 N72:O73 Q72:Q73 Q21:Q25 N21:O24 N48:O52 Q48:Q52 Q75:Q79 N75:O78 N102:O105 Q102:Q106 N12:O13 N10:N11 P10:P11 N113:O118 N108:N112 Q113:Q118 N86:O93 N80:N85 Q86:Q93 Q59:Q67 N59:O67 N53:N58 N32:O40 N26:N31 Q32:Q40 O106 O79 O25">
    <cfRule type="cellIs" dxfId="150" priority="383" stopIfTrue="1" operator="greaterThan">
      <formula>0</formula>
    </cfRule>
  </conditionalFormatting>
  <conditionalFormatting sqref="O140 O113">
    <cfRule type="cellIs" dxfId="149" priority="381" stopIfTrue="1" operator="equal">
      <formula>"HÁBIL"</formula>
    </cfRule>
    <cfRule type="cellIs" dxfId="148" priority="382" stopIfTrue="1" operator="equal">
      <formula>"NO HÁBIL"</formula>
    </cfRule>
  </conditionalFormatting>
  <conditionalFormatting sqref="I138:I143 I145 N138:N139 I111:I116 I118 N111:N112">
    <cfRule type="containsText" dxfId="147" priority="379" stopIfTrue="1" operator="containsText" text="NO CUMPLE">
      <formula>NOT(ISERROR(SEARCH("NO CUMPLE",I111)))</formula>
    </cfRule>
    <cfRule type="containsText" dxfId="146" priority="380" stopIfTrue="1" operator="containsText" text="CUMPLE">
      <formula>NOT(ISERROR(SEARCH("CUMPLE",I111)))</formula>
    </cfRule>
  </conditionalFormatting>
  <conditionalFormatting sqref="C138:H143 C111:H116 B130:O131 B126:O128 B99:O100 B103:O104 B153:L155 B157:L158 B210:L212 B214:L215 B180:L181 B184:L184 K185:L185 K182:L182 B18:L19 B22:L23 B46:L46 B49:L49 K45:L45 B72:L73 B76:L77">
    <cfRule type="cellIs" dxfId="145" priority="375" stopIfTrue="1" operator="greaterThan">
      <formula>0</formula>
    </cfRule>
  </conditionalFormatting>
  <conditionalFormatting sqref="P157:Q158 P153:Q155">
    <cfRule type="cellIs" dxfId="144" priority="131" stopIfTrue="1" operator="greaterThan">
      <formula>0</formula>
    </cfRule>
  </conditionalFormatting>
  <conditionalFormatting sqref="O167">
    <cfRule type="cellIs" dxfId="143" priority="129" stopIfTrue="1" operator="equal">
      <formula>"HÁBIL"</formula>
    </cfRule>
    <cfRule type="cellIs" dxfId="142" priority="130" stopIfTrue="1" operator="equal">
      <formula>"NO HÁBIL"</formula>
    </cfRule>
  </conditionalFormatting>
  <conditionalFormatting sqref="N165:N166">
    <cfRule type="containsText" dxfId="141" priority="127" stopIfTrue="1" operator="containsText" text="NO CUMPLE">
      <formula>NOT(ISERROR(SEARCH("NO CUMPLE",N165)))</formula>
    </cfRule>
    <cfRule type="containsText" dxfId="140" priority="128" stopIfTrue="1" operator="containsText" text="CUMPLE">
      <formula>NOT(ISERROR(SEARCH("CUMPLE",N165)))</formula>
    </cfRule>
  </conditionalFormatting>
  <conditionalFormatting sqref="M157:O158 M153:O155">
    <cfRule type="cellIs" dxfId="139" priority="125" stopIfTrue="1" operator="greaterThan">
      <formula>0</formula>
    </cfRule>
  </conditionalFormatting>
  <conditionalFormatting sqref="P214:Q215 P210:Q211">
    <cfRule type="cellIs" dxfId="138" priority="117" stopIfTrue="1" operator="greaterThan">
      <formula>0</formula>
    </cfRule>
  </conditionalFormatting>
  <conditionalFormatting sqref="N202:N203">
    <cfRule type="cellIs" dxfId="137" priority="116" stopIfTrue="1" operator="greaterThan">
      <formula>0</formula>
    </cfRule>
  </conditionalFormatting>
  <conditionalFormatting sqref="O224">
    <cfRule type="cellIs" dxfId="136" priority="114" stopIfTrue="1" operator="equal">
      <formula>"HÁBIL"</formula>
    </cfRule>
    <cfRule type="cellIs" dxfId="135" priority="115" stopIfTrue="1" operator="equal">
      <formula>"NO HÁBIL"</formula>
    </cfRule>
  </conditionalFormatting>
  <conditionalFormatting sqref="N222:N223">
    <cfRule type="containsText" dxfId="134" priority="112" stopIfTrue="1" operator="containsText" text="NO CUMPLE">
      <formula>NOT(ISERROR(SEARCH("NO CUMPLE",N222)))</formula>
    </cfRule>
    <cfRule type="containsText" dxfId="133" priority="113" stopIfTrue="1" operator="containsText" text="CUMPLE">
      <formula>NOT(ISERROR(SEARCH("CUMPLE",N222)))</formula>
    </cfRule>
  </conditionalFormatting>
  <conditionalFormatting sqref="M210:O211 O212 M215:O215 M214 O214">
    <cfRule type="cellIs" dxfId="132" priority="110" stopIfTrue="1" operator="greaterThan">
      <formula>0</formula>
    </cfRule>
  </conditionalFormatting>
  <conditionalFormatting sqref="P212:Q212">
    <cfRule type="cellIs" dxfId="131" priority="109" stopIfTrue="1" operator="greaterThan">
      <formula>0</formula>
    </cfRule>
  </conditionalFormatting>
  <conditionalFormatting sqref="M212:N212">
    <cfRule type="cellIs" dxfId="130" priority="107" stopIfTrue="1" operator="greaterThan">
      <formula>0</formula>
    </cfRule>
  </conditionalFormatting>
  <conditionalFormatting sqref="N214">
    <cfRule type="cellIs" dxfId="129" priority="106" stopIfTrue="1" operator="greaterThan">
      <formula>0</formula>
    </cfRule>
  </conditionalFormatting>
  <conditionalFormatting sqref="P184:Q185 P180:Q181">
    <cfRule type="cellIs" dxfId="128" priority="105" stopIfTrue="1" operator="greaterThan">
      <formula>0</formula>
    </cfRule>
  </conditionalFormatting>
  <conditionalFormatting sqref="O194">
    <cfRule type="cellIs" dxfId="127" priority="103" stopIfTrue="1" operator="equal">
      <formula>"HÁBIL"</formula>
    </cfRule>
    <cfRule type="cellIs" dxfId="126" priority="104" stopIfTrue="1" operator="equal">
      <formula>"NO HÁBIL"</formula>
    </cfRule>
  </conditionalFormatting>
  <conditionalFormatting sqref="N192:N193">
    <cfRule type="containsText" dxfId="125" priority="101" stopIfTrue="1" operator="containsText" text="NO CUMPLE">
      <formula>NOT(ISERROR(SEARCH("NO CUMPLE",N192)))</formula>
    </cfRule>
    <cfRule type="containsText" dxfId="124" priority="102" stopIfTrue="1" operator="containsText" text="CUMPLE">
      <formula>NOT(ISERROR(SEARCH("CUMPLE",N192)))</formula>
    </cfRule>
  </conditionalFormatting>
  <conditionalFormatting sqref="M180:O181 O182 M185:O185 M184 O184 B185:I185">
    <cfRule type="cellIs" dxfId="123" priority="99" stopIfTrue="1" operator="greaterThan">
      <formula>0</formula>
    </cfRule>
  </conditionalFormatting>
  <conditionalFormatting sqref="P182:Q182">
    <cfRule type="cellIs" dxfId="122" priority="98" stopIfTrue="1" operator="greaterThan">
      <formula>0</formula>
    </cfRule>
  </conditionalFormatting>
  <conditionalFormatting sqref="B182:D182 M182:N182 F182:I182">
    <cfRule type="cellIs" dxfId="121" priority="96" stopIfTrue="1" operator="greaterThan">
      <formula>0</formula>
    </cfRule>
  </conditionalFormatting>
  <conditionalFormatting sqref="N184">
    <cfRule type="cellIs" dxfId="120" priority="95" stopIfTrue="1" operator="greaterThan">
      <formula>0</formula>
    </cfRule>
  </conditionalFormatting>
  <conditionalFormatting sqref="J182">
    <cfRule type="cellIs" dxfId="119" priority="94" stopIfTrue="1" operator="greaterThan">
      <formula>0</formula>
    </cfRule>
  </conditionalFormatting>
  <conditionalFormatting sqref="P18:Q19 P22:Q23">
    <cfRule type="cellIs" dxfId="118" priority="93" stopIfTrue="1" operator="greaterThan">
      <formula>0</formula>
    </cfRule>
  </conditionalFormatting>
  <conditionalFormatting sqref="O32">
    <cfRule type="cellIs" dxfId="117" priority="91" stopIfTrue="1" operator="equal">
      <formula>"HÁBIL"</formula>
    </cfRule>
    <cfRule type="cellIs" dxfId="116" priority="92" stopIfTrue="1" operator="equal">
      <formula>"NO HÁBIL"</formula>
    </cfRule>
  </conditionalFormatting>
  <conditionalFormatting sqref="I30:I35 I37 N30:N31">
    <cfRule type="containsText" dxfId="115" priority="89" stopIfTrue="1" operator="containsText" text="NO CUMPLE">
      <formula>NOT(ISERROR(SEARCH("NO CUMPLE",I30)))</formula>
    </cfRule>
    <cfRule type="containsText" dxfId="114" priority="90" stopIfTrue="1" operator="containsText" text="CUMPLE">
      <formula>NOT(ISERROR(SEARCH("CUMPLE",I30)))</formula>
    </cfRule>
  </conditionalFormatting>
  <conditionalFormatting sqref="C30:H35 M18:O19 M22:O23">
    <cfRule type="cellIs" dxfId="113" priority="87" stopIfTrue="1" operator="greaterThan">
      <formula>0</formula>
    </cfRule>
  </conditionalFormatting>
  <conditionalFormatting sqref="O59">
    <cfRule type="cellIs" dxfId="112" priority="85" stopIfTrue="1" operator="equal">
      <formula>"HÁBIL"</formula>
    </cfRule>
    <cfRule type="cellIs" dxfId="111" priority="86" stopIfTrue="1" operator="equal">
      <formula>"NO HÁBIL"</formula>
    </cfRule>
  </conditionalFormatting>
  <conditionalFormatting sqref="I57:I62 I64">
    <cfRule type="containsText" dxfId="110" priority="83" stopIfTrue="1" operator="containsText" text="NO CUMPLE">
      <formula>NOT(ISERROR(SEARCH("NO CUMPLE",I57)))</formula>
    </cfRule>
    <cfRule type="containsText" dxfId="109" priority="84" stopIfTrue="1" operator="containsText" text="CUMPLE">
      <formula>NOT(ISERROR(SEARCH("CUMPLE",I57)))</formula>
    </cfRule>
  </conditionalFormatting>
  <conditionalFormatting sqref="C57:H62 M45:M46 M49 B45:C45 F45:I45 B50 F50:J50">
    <cfRule type="cellIs" dxfId="108" priority="81" stopIfTrue="1" operator="greaterThan">
      <formula>0</formula>
    </cfRule>
  </conditionalFormatting>
  <conditionalFormatting sqref="M72:M73 M76:M77">
    <cfRule type="cellIs" dxfId="107" priority="79" stopIfTrue="1" operator="greaterThan">
      <formula>0</formula>
    </cfRule>
  </conditionalFormatting>
  <conditionalFormatting sqref="P45:Q46">
    <cfRule type="cellIs" dxfId="106" priority="78" stopIfTrue="1" operator="greaterThan">
      <formula>0</formula>
    </cfRule>
  </conditionalFormatting>
  <conditionalFormatting sqref="N45:O46">
    <cfRule type="cellIs" dxfId="105" priority="77" stopIfTrue="1" operator="greaterThan">
      <formula>0</formula>
    </cfRule>
  </conditionalFormatting>
  <conditionalFormatting sqref="P72:Q73">
    <cfRule type="cellIs" dxfId="104" priority="76" stopIfTrue="1" operator="greaterThan">
      <formula>0</formula>
    </cfRule>
  </conditionalFormatting>
  <conditionalFormatting sqref="N72:O73">
    <cfRule type="cellIs" dxfId="103" priority="75" stopIfTrue="1" operator="greaterThan">
      <formula>0</formula>
    </cfRule>
  </conditionalFormatting>
  <conditionalFormatting sqref="P49:Q50">
    <cfRule type="cellIs" dxfId="102" priority="74" stopIfTrue="1" operator="greaterThan">
      <formula>0</formula>
    </cfRule>
  </conditionalFormatting>
  <conditionalFormatting sqref="N49:O50">
    <cfRule type="cellIs" dxfId="101" priority="73" stopIfTrue="1" operator="greaterThan">
      <formula>0</formula>
    </cfRule>
  </conditionalFormatting>
  <conditionalFormatting sqref="P76:Q76 Q77">
    <cfRule type="cellIs" dxfId="100" priority="72" stopIfTrue="1" operator="greaterThan">
      <formula>0</formula>
    </cfRule>
  </conditionalFormatting>
  <conditionalFormatting sqref="N76:O77">
    <cfRule type="cellIs" dxfId="99" priority="71" stopIfTrue="1" operator="greaterThan">
      <formula>0</formula>
    </cfRule>
  </conditionalFormatting>
  <conditionalFormatting sqref="N57:N58">
    <cfRule type="containsText" dxfId="98" priority="69" stopIfTrue="1" operator="containsText" text="NO CUMPLE">
      <formula>NOT(ISERROR(SEARCH("NO CUMPLE",N57)))</formula>
    </cfRule>
    <cfRule type="containsText" dxfId="97" priority="70" stopIfTrue="1" operator="containsText" text="CUMPLE">
      <formula>NOT(ISERROR(SEARCH("CUMPLE",N57)))</formula>
    </cfRule>
  </conditionalFormatting>
  <conditionalFormatting sqref="M50">
    <cfRule type="cellIs" dxfId="96" priority="68" stopIfTrue="1" operator="greaterThan">
      <formula>0</formula>
    </cfRule>
  </conditionalFormatting>
  <conditionalFormatting sqref="D45">
    <cfRule type="cellIs" dxfId="95" priority="67" stopIfTrue="1" operator="greaterThan">
      <formula>0</formula>
    </cfRule>
  </conditionalFormatting>
  <conditionalFormatting sqref="E45">
    <cfRule type="cellIs" dxfId="94" priority="66" stopIfTrue="1" operator="greaterThan">
      <formula>0</formula>
    </cfRule>
  </conditionalFormatting>
  <conditionalFormatting sqref="J45">
    <cfRule type="cellIs" dxfId="93" priority="65" stopIfTrue="1" operator="greaterThan">
      <formula>0</formula>
    </cfRule>
  </conditionalFormatting>
  <conditionalFormatting sqref="D50:E50">
    <cfRule type="cellIs" dxfId="92" priority="64" stopIfTrue="1" operator="notEqual">
      <formula>""</formula>
    </cfRule>
  </conditionalFormatting>
  <conditionalFormatting sqref="D50:E50">
    <cfRule type="cellIs" dxfId="91" priority="63" stopIfTrue="1" operator="greaterThan">
      <formula>0</formula>
    </cfRule>
  </conditionalFormatting>
  <conditionalFormatting sqref="C50">
    <cfRule type="cellIs" dxfId="90" priority="62" stopIfTrue="1" operator="notEqual">
      <formula>""</formula>
    </cfRule>
  </conditionalFormatting>
  <conditionalFormatting sqref="C50">
    <cfRule type="cellIs" dxfId="89" priority="61" stopIfTrue="1" operator="greaterThan">
      <formula>0</formula>
    </cfRule>
  </conditionalFormatting>
  <conditionalFormatting sqref="K50">
    <cfRule type="cellIs" dxfId="88" priority="60" stopIfTrue="1" operator="notEqual">
      <formula>""</formula>
    </cfRule>
  </conditionalFormatting>
  <conditionalFormatting sqref="K50">
    <cfRule type="cellIs" dxfId="87" priority="59" stopIfTrue="1" operator="greaterThan">
      <formula>0</formula>
    </cfRule>
  </conditionalFormatting>
  <conditionalFormatting sqref="L50">
    <cfRule type="cellIs" dxfId="86" priority="58" stopIfTrue="1" operator="notEqual">
      <formula>""</formula>
    </cfRule>
  </conditionalFormatting>
  <conditionalFormatting sqref="L50">
    <cfRule type="cellIs" dxfId="85" priority="57" stopIfTrue="1" operator="greaterThan">
      <formula>0</formula>
    </cfRule>
  </conditionalFormatting>
  <conditionalFormatting sqref="M50">
    <cfRule type="cellIs" dxfId="84" priority="56" stopIfTrue="1" operator="notEqual">
      <formula>""</formula>
    </cfRule>
  </conditionalFormatting>
  <conditionalFormatting sqref="O86">
    <cfRule type="cellIs" dxfId="83" priority="54" stopIfTrue="1" operator="equal">
      <formula>"HÁBIL"</formula>
    </cfRule>
    <cfRule type="cellIs" dxfId="82" priority="55" stopIfTrue="1" operator="equal">
      <formula>"NO HÁBIL"</formula>
    </cfRule>
  </conditionalFormatting>
  <conditionalFormatting sqref="I84:I89 I91">
    <cfRule type="containsText" dxfId="81" priority="52" stopIfTrue="1" operator="containsText" text="NO CUMPLE">
      <formula>NOT(ISERROR(SEARCH("NO CUMPLE",I84)))</formula>
    </cfRule>
    <cfRule type="containsText" dxfId="80" priority="53" stopIfTrue="1" operator="containsText" text="CUMPLE">
      <formula>NOT(ISERROR(SEARCH("CUMPLE",I84)))</formula>
    </cfRule>
  </conditionalFormatting>
  <conditionalFormatting sqref="C84:H89">
    <cfRule type="cellIs" dxfId="79" priority="51" stopIfTrue="1" operator="greaterThan">
      <formula>0</formula>
    </cfRule>
  </conditionalFormatting>
  <conditionalFormatting sqref="N84:N85">
    <cfRule type="containsText" dxfId="78" priority="49" stopIfTrue="1" operator="containsText" text="NO CUMPLE">
      <formula>NOT(ISERROR(SEARCH("NO CUMPLE",N84)))</formula>
    </cfRule>
    <cfRule type="containsText" dxfId="77" priority="50" stopIfTrue="1" operator="containsText" text="CUMPLE">
      <formula>NOT(ISERROR(SEARCH("CUMPLE",N84)))</formula>
    </cfRule>
  </conditionalFormatting>
  <conditionalFormatting sqref="P77">
    <cfRule type="cellIs" dxfId="76" priority="48" stopIfTrue="1" operator="greaterThan">
      <formula>0</formula>
    </cfRule>
  </conditionalFormatting>
  <conditionalFormatting sqref="Q176 N178:O179 Q178:Q179">
    <cfRule type="cellIs" dxfId="75" priority="40" stopIfTrue="1" operator="greaterThan">
      <formula>0</formula>
    </cfRule>
  </conditionalFormatting>
  <conditionalFormatting sqref="Q41 N43:O44 Q43:Q44">
    <cfRule type="cellIs" dxfId="74" priority="45" stopIfTrue="1" operator="greaterThan">
      <formula>0</formula>
    </cfRule>
  </conditionalFormatting>
  <conditionalFormatting sqref="Q68 N70:O71 Q70:Q71">
    <cfRule type="cellIs" dxfId="73" priority="44" stopIfTrue="1" operator="greaterThan">
      <formula>0</formula>
    </cfRule>
  </conditionalFormatting>
  <conditionalFormatting sqref="Q95 N97:O98 Q97:Q98">
    <cfRule type="cellIs" dxfId="72" priority="43" stopIfTrue="1" operator="greaterThan">
      <formula>0</formula>
    </cfRule>
  </conditionalFormatting>
  <conditionalFormatting sqref="Q122 N124:O125 Q124:Q125">
    <cfRule type="cellIs" dxfId="71" priority="42" stopIfTrue="1" operator="greaterThan">
      <formula>0</formula>
    </cfRule>
  </conditionalFormatting>
  <conditionalFormatting sqref="Q149 N151:O152 Q151:Q152">
    <cfRule type="cellIs" dxfId="70" priority="41" stopIfTrue="1" operator="greaterThan">
      <formula>0</formula>
    </cfRule>
  </conditionalFormatting>
  <conditionalFormatting sqref="Q206 N208:O209 Q208:Q209">
    <cfRule type="cellIs" dxfId="69" priority="39" stopIfTrue="1" operator="greaterThan">
      <formula>0</formula>
    </cfRule>
  </conditionalFormatting>
  <conditionalFormatting sqref="N20:O20 Q20">
    <cfRule type="cellIs" dxfId="68" priority="38" stopIfTrue="1" operator="greaterThan">
      <formula>0</formula>
    </cfRule>
  </conditionalFormatting>
  <conditionalFormatting sqref="B20:L20">
    <cfRule type="cellIs" dxfId="67" priority="37" stopIfTrue="1" operator="greaterThan">
      <formula>0</formula>
    </cfRule>
  </conditionalFormatting>
  <conditionalFormatting sqref="M20">
    <cfRule type="cellIs" dxfId="66" priority="36" stopIfTrue="1" operator="greaterThan">
      <formula>0</formula>
    </cfRule>
  </conditionalFormatting>
  <conditionalFormatting sqref="P20:Q20">
    <cfRule type="cellIs" dxfId="65" priority="35" stopIfTrue="1" operator="greaterThan">
      <formula>0</formula>
    </cfRule>
  </conditionalFormatting>
  <conditionalFormatting sqref="N20:O20">
    <cfRule type="cellIs" dxfId="64" priority="34" stopIfTrue="1" operator="greaterThan">
      <formula>0</formula>
    </cfRule>
  </conditionalFormatting>
  <conditionalFormatting sqref="N47:O47 Q47">
    <cfRule type="cellIs" dxfId="63" priority="33" stopIfTrue="1" operator="greaterThan">
      <formula>0</formula>
    </cfRule>
  </conditionalFormatting>
  <conditionalFormatting sqref="B47:L47">
    <cfRule type="cellIs" dxfId="62" priority="32" stopIfTrue="1" operator="greaterThan">
      <formula>0</formula>
    </cfRule>
  </conditionalFormatting>
  <conditionalFormatting sqref="M47">
    <cfRule type="cellIs" dxfId="61" priority="31" stopIfTrue="1" operator="greaterThan">
      <formula>0</formula>
    </cfRule>
  </conditionalFormatting>
  <conditionalFormatting sqref="P47:Q47">
    <cfRule type="cellIs" dxfId="60" priority="30" stopIfTrue="1" operator="greaterThan">
      <formula>0</formula>
    </cfRule>
  </conditionalFormatting>
  <conditionalFormatting sqref="N47:O47">
    <cfRule type="cellIs" dxfId="59" priority="29" stopIfTrue="1" operator="greaterThan">
      <formula>0</formula>
    </cfRule>
  </conditionalFormatting>
  <conditionalFormatting sqref="N74:O74 Q74">
    <cfRule type="cellIs" dxfId="58" priority="28" stopIfTrue="1" operator="greaterThan">
      <formula>0</formula>
    </cfRule>
  </conditionalFormatting>
  <conditionalFormatting sqref="B74:L74">
    <cfRule type="cellIs" dxfId="57" priority="27" stopIfTrue="1" operator="greaterThan">
      <formula>0</formula>
    </cfRule>
  </conditionalFormatting>
  <conditionalFormatting sqref="M74">
    <cfRule type="cellIs" dxfId="56" priority="26" stopIfTrue="1" operator="greaterThan">
      <formula>0</formula>
    </cfRule>
  </conditionalFormatting>
  <conditionalFormatting sqref="P74:Q74">
    <cfRule type="cellIs" dxfId="55" priority="25" stopIfTrue="1" operator="greaterThan">
      <formula>0</formula>
    </cfRule>
  </conditionalFormatting>
  <conditionalFormatting sqref="N74:O74">
    <cfRule type="cellIs" dxfId="54" priority="24" stopIfTrue="1" operator="greaterThan">
      <formula>0</formula>
    </cfRule>
  </conditionalFormatting>
  <conditionalFormatting sqref="N101:O101 Q101">
    <cfRule type="cellIs" dxfId="53" priority="23" stopIfTrue="1" operator="greaterThan">
      <formula>0</formula>
    </cfRule>
  </conditionalFormatting>
  <conditionalFormatting sqref="B101:L101">
    <cfRule type="cellIs" dxfId="52" priority="22" stopIfTrue="1" operator="greaterThan">
      <formula>0</formula>
    </cfRule>
  </conditionalFormatting>
  <conditionalFormatting sqref="M101">
    <cfRule type="cellIs" dxfId="51" priority="21" stopIfTrue="1" operator="greaterThan">
      <formula>0</formula>
    </cfRule>
  </conditionalFormatting>
  <conditionalFormatting sqref="P101:Q101">
    <cfRule type="cellIs" dxfId="50" priority="20" stopIfTrue="1" operator="greaterThan">
      <formula>0</formula>
    </cfRule>
  </conditionalFormatting>
  <conditionalFormatting sqref="N101:O101">
    <cfRule type="cellIs" dxfId="49" priority="19" stopIfTrue="1" operator="greaterThan">
      <formula>0</formula>
    </cfRule>
  </conditionalFormatting>
  <conditionalFormatting sqref="J185">
    <cfRule type="cellIs" dxfId="48" priority="18" stopIfTrue="1" operator="greaterThan">
      <formula>0</formula>
    </cfRule>
  </conditionalFormatting>
  <conditionalFormatting sqref="N107">
    <cfRule type="cellIs" dxfId="47" priority="17" stopIfTrue="1" operator="greaterThan">
      <formula>0</formula>
    </cfRule>
  </conditionalFormatting>
  <conditionalFormatting sqref="N134">
    <cfRule type="cellIs" dxfId="46" priority="16" stopIfTrue="1" operator="greaterThan">
      <formula>0</formula>
    </cfRule>
  </conditionalFormatting>
  <conditionalFormatting sqref="N161">
    <cfRule type="cellIs" dxfId="45" priority="15" stopIfTrue="1" operator="greaterThan">
      <formula>0</formula>
    </cfRule>
  </conditionalFormatting>
  <conditionalFormatting sqref="N188">
    <cfRule type="cellIs" dxfId="44" priority="14" stopIfTrue="1" operator="greaterThan">
      <formula>0</formula>
    </cfRule>
  </conditionalFormatting>
  <conditionalFormatting sqref="N218">
    <cfRule type="cellIs" dxfId="43" priority="13" stopIfTrue="1" operator="greaterThan">
      <formula>0</formula>
    </cfRule>
  </conditionalFormatting>
  <conditionalFormatting sqref="N25">
    <cfRule type="cellIs" dxfId="42" priority="12" stopIfTrue="1" operator="greaterThan">
      <formula>0</formula>
    </cfRule>
  </conditionalFormatting>
  <conditionalFormatting sqref="I165:I170 I172">
    <cfRule type="containsText" dxfId="41" priority="10" stopIfTrue="1" operator="containsText" text="NO CUMPLE">
      <formula>NOT(ISERROR(SEARCH("NO CUMPLE",I165)))</formula>
    </cfRule>
    <cfRule type="containsText" dxfId="40" priority="11" stopIfTrue="1" operator="containsText" text="CUMPLE">
      <formula>NOT(ISERROR(SEARCH("CUMPLE",I165)))</formula>
    </cfRule>
  </conditionalFormatting>
  <conditionalFormatting sqref="C165:H170">
    <cfRule type="cellIs" dxfId="39" priority="9" stopIfTrue="1" operator="greaterThan">
      <formula>0</formula>
    </cfRule>
  </conditionalFormatting>
  <conditionalFormatting sqref="I192:I197 I199">
    <cfRule type="containsText" dxfId="38" priority="7" stopIfTrue="1" operator="containsText" text="NO CUMPLE">
      <formula>NOT(ISERROR(SEARCH("NO CUMPLE",I192)))</formula>
    </cfRule>
    <cfRule type="containsText" dxfId="37" priority="8" stopIfTrue="1" operator="containsText" text="CUMPLE">
      <formula>NOT(ISERROR(SEARCH("CUMPLE",I192)))</formula>
    </cfRule>
  </conditionalFormatting>
  <conditionalFormatting sqref="C192:H197">
    <cfRule type="cellIs" dxfId="36" priority="6" stopIfTrue="1" operator="greaterThan">
      <formula>0</formula>
    </cfRule>
  </conditionalFormatting>
  <conditionalFormatting sqref="I222:I227 I229">
    <cfRule type="containsText" dxfId="35" priority="4" stopIfTrue="1" operator="containsText" text="NO CUMPLE">
      <formula>NOT(ISERROR(SEARCH("NO CUMPLE",I222)))</formula>
    </cfRule>
    <cfRule type="containsText" dxfId="34" priority="5" stopIfTrue="1" operator="containsText" text="CUMPLE">
      <formula>NOT(ISERROR(SEARCH("CUMPLE",I222)))</formula>
    </cfRule>
  </conditionalFormatting>
  <conditionalFormatting sqref="C222:H227">
    <cfRule type="cellIs" dxfId="33" priority="3" stopIfTrue="1" operator="greaterThan">
      <formula>0</formula>
    </cfRule>
  </conditionalFormatting>
  <conditionalFormatting sqref="E182">
    <cfRule type="cellIs" dxfId="32" priority="2" stopIfTrue="1" operator="notEqual">
      <formula>""</formula>
    </cfRule>
  </conditionalFormatting>
  <conditionalFormatting sqref="E182">
    <cfRule type="cellIs" dxfId="31" priority="1" stopIfTrue="1" operator="greaterThan">
      <formula>0</formula>
    </cfRule>
  </conditionalFormatting>
  <dataValidations count="4">
    <dataValidation allowBlank="1" showInputMessage="1" showErrorMessage="1" promptTitle="ADVERTENCIA!" prompt="Si el NOMBRE DEL INTEGRANTE este cuadro no coincide exactamente al NOMBRE DEL INTEGRANTE QUE APORTA LA EXPERIENCIA en el cuadro de arriba, el PFM aportado no se calculara correctamente." sqref="E138:F143 E165:F170 E111:F116 E222:F227 IT222:IU227 SP222:SQ227 ACL222:ACM227 AMH222:AMI227 AWD222:AWE227 BFZ222:BGA227 BPV222:BPW227 BZR222:BZS227 CJN222:CJO227 CTJ222:CTK227 DDF222:DDG227 DNB222:DNC227 DWX222:DWY227 EGT222:EGU227 EQP222:EQQ227 FAL222:FAM227 FKH222:FKI227 FUD222:FUE227 GDZ222:GEA227 GNV222:GNW227 GXR222:GXS227 HHN222:HHO227 HRJ222:HRK227 IBF222:IBG227 ILB222:ILC227 IUX222:IUY227 JET222:JEU227 JOP222:JOQ227 JYL222:JYM227 KIH222:KII227 KSD222:KSE227 LBZ222:LCA227 LLV222:LLW227 LVR222:LVS227 MFN222:MFO227 MPJ222:MPK227 MZF222:MZG227 NJB222:NJC227 NSX222:NSY227 OCT222:OCU227 OMP222:OMQ227 OWL222:OWM227 PGH222:PGI227 PQD222:PQE227 PZZ222:QAA227 QJV222:QJW227 QTR222:QTS227 RDN222:RDO227 RNJ222:RNK227 RXF222:RXG227 SHB222:SHC227 SQX222:SQY227 TAT222:TAU227 TKP222:TKQ227 TUL222:TUM227 UEH222:UEI227 UOD222:UOE227 UXZ222:UYA227 VHV222:VHW227 VRR222:VRS227 WBN222:WBO227 WLJ222:WLK227 WVF222:WVG227 E192:F197 IT192:IU197 SP192:SQ197 ACL192:ACM197 AMH192:AMI197 AWD192:AWE197 BFZ192:BGA197 BPV192:BPW197 BZR192:BZS197 CJN192:CJO197 CTJ192:CTK197 DDF192:DDG197 DNB192:DNC197 DWX192:DWY197 EGT192:EGU197 EQP192:EQQ197 FAL192:FAM197 FKH192:FKI197 FUD192:FUE197 GDZ192:GEA197 GNV192:GNW197 GXR192:GXS197 HHN192:HHO197 HRJ192:HRK197 IBF192:IBG197 ILB192:ILC197 IUX192:IUY197 JET192:JEU197 JOP192:JOQ197 JYL192:JYM197 KIH192:KII197 KSD192:KSE197 LBZ192:LCA197 LLV192:LLW197 LVR192:LVS197 MFN192:MFO197 MPJ192:MPK197 MZF192:MZG197 NJB192:NJC197 NSX192:NSY197 OCT192:OCU197 OMP192:OMQ197 OWL192:OWM197 PGH192:PGI197 PQD192:PQE197 PZZ192:QAA197 QJV192:QJW197 QTR192:QTS197 RDN192:RDO197 RNJ192:RNK197 RXF192:RXG197 SHB192:SHC197 SQX192:SQY197 TAT192:TAU197 TKP192:TKQ197 TUL192:TUM197 UEH192:UEI197 UOD192:UOE197 UXZ192:UYA197 VHV192:VHW197 VRR192:VRS197 WBN192:WBO197 WLJ192:WLK197 WVF192:WVG197 E30:F35 IT30:IU35 SP30:SQ35 ACL30:ACM35 AMH30:AMI35 AWD30:AWE35 BFZ30:BGA35 BPV30:BPW35 BZR30:BZS35 CJN30:CJO35 CTJ30:CTK35 DDF30:DDG35 DNB30:DNC35 DWX30:DWY35 EGT30:EGU35 EQP30:EQQ35 FAL30:FAM35 FKH30:FKI35 FUD30:FUE35 GDZ30:GEA35 GNV30:GNW35 GXR30:GXS35 HHN30:HHO35 HRJ30:HRK35 IBF30:IBG35 ILB30:ILC35 IUX30:IUY35 JET30:JEU35 JOP30:JOQ35 JYL30:JYM35 KIH30:KII35 KSD30:KSE35 LBZ30:LCA35 LLV30:LLW35 LVR30:LVS35 MFN30:MFO35 MPJ30:MPK35 MZF30:MZG35 NJB30:NJC35 NSX30:NSY35 OCT30:OCU35 OMP30:OMQ35 OWL30:OWM35 PGH30:PGI35 PQD30:PQE35 PZZ30:QAA35 QJV30:QJW35 QTR30:QTS35 RDN30:RDO35 RNJ30:RNK35 RXF30:RXG35 SHB30:SHC35 SQX30:SQY35 TAT30:TAU35 TKP30:TKQ35 TUL30:TUM35 UEH30:UEI35 UOD30:UOE35 UXZ30:UYA35 VHV30:VHW35 VRR30:VRS35 WBN30:WBO35 WLJ30:WLK35 WVF30:WVG35 E57:F62 IT57:IU62 SP57:SQ62 ACL57:ACM62 AMH57:AMI62 AWD57:AWE62 BFZ57:BGA62 BPV57:BPW62 BZR57:BZS62 CJN57:CJO62 CTJ57:CTK62 DDF57:DDG62 DNB57:DNC62 DWX57:DWY62 EGT57:EGU62 EQP57:EQQ62 FAL57:FAM62 FKH57:FKI62 FUD57:FUE62 GDZ57:GEA62 GNV57:GNW62 GXR57:GXS62 HHN57:HHO62 HRJ57:HRK62 IBF57:IBG62 ILB57:ILC62 IUX57:IUY62 JET57:JEU62 JOP57:JOQ62 JYL57:JYM62 KIH57:KII62 KSD57:KSE62 LBZ57:LCA62 LLV57:LLW62 LVR57:LVS62 MFN57:MFO62 MPJ57:MPK62 MZF57:MZG62 NJB57:NJC62 NSX57:NSY62 OCT57:OCU62 OMP57:OMQ62 OWL57:OWM62 PGH57:PGI62 PQD57:PQE62 PZZ57:QAA62 QJV57:QJW62 QTR57:QTS62 RDN57:RDO62 RNJ57:RNK62 RXF57:RXG62 SHB57:SHC62 SQX57:SQY62 TAT57:TAU62 TKP57:TKQ62 TUL57:TUM62 UEH57:UEI62 UOD57:UOE62 UXZ57:UYA62 VHV57:VHW62 VRR57:VRS62 WBN57:WBO62 WLJ57:WLK62 WVF57:WVG62 E84:F89 IT84:IU89 SP84:SQ89 ACL84:ACM89 AMH84:AMI89 AWD84:AWE89 BFZ84:BGA89 BPV84:BPW89 BZR84:BZS89 CJN84:CJO89 CTJ84:CTK89 DDF84:DDG89 DNB84:DNC89 DWX84:DWY89 EGT84:EGU89 EQP84:EQQ89 FAL84:FAM89 FKH84:FKI89 FUD84:FUE89 GDZ84:GEA89 GNV84:GNW89 GXR84:GXS89 HHN84:HHO89 HRJ84:HRK89 IBF84:IBG89 ILB84:ILC89 IUX84:IUY89 JET84:JEU89 JOP84:JOQ89 JYL84:JYM89 KIH84:KII89 KSD84:KSE89 LBZ84:LCA89 LLV84:LLW89 LVR84:LVS89 MFN84:MFO89 MPJ84:MPK89 MZF84:MZG89 NJB84:NJC89 NSX84:NSY89 OCT84:OCU89 OMP84:OMQ89 OWL84:OWM89 PGH84:PGI89 PQD84:PQE89 PZZ84:QAA89 QJV84:QJW89 QTR84:QTS89 RDN84:RDO89 RNJ84:RNK89 RXF84:RXG89 SHB84:SHC89 SQX84:SQY89 TAT84:TAU89 TKP84:TKQ89 TUL84:TUM89 UEH84:UEI89 UOD84:UOE89 UXZ84:UYA89 VHV84:VHW89 VRR84:VRS89 WBN84:WBO89 WLJ84:WLK89 WVF84:WVG89"/>
    <dataValidation type="list" allowBlank="1" showInputMessage="1" showErrorMessage="1" sqref="E144:F144 E171:F171 E117:F117 E36:F36 IT36:IU36 SP36:SQ36 ACL36:ACM36 AMH36:AMI36 AWD36:AWE36 BFZ36:BGA36 BPV36:BPW36 BZR36:BZS36 CJN36:CJO36 CTJ36:CTK36 DDF36:DDG36 DNB36:DNC36 DWX36:DWY36 EGT36:EGU36 EQP36:EQQ36 FAL36:FAM36 FKH36:FKI36 FUD36:FUE36 GDZ36:GEA36 GNV36:GNW36 GXR36:GXS36 HHN36:HHO36 HRJ36:HRK36 IBF36:IBG36 ILB36:ILC36 IUX36:IUY36 JET36:JEU36 JOP36:JOQ36 JYL36:JYM36 KIH36:KII36 KSD36:KSE36 LBZ36:LCA36 LLV36:LLW36 LVR36:LVS36 MFN36:MFO36 MPJ36:MPK36 MZF36:MZG36 NJB36:NJC36 NSX36:NSY36 OCT36:OCU36 OMP36:OMQ36 OWL36:OWM36 PGH36:PGI36 PQD36:PQE36 PZZ36:QAA36 QJV36:QJW36 QTR36:QTS36 RDN36:RDO36 RNJ36:RNK36 RXF36:RXG36 SHB36:SHC36 SQX36:SQY36 TAT36:TAU36 TKP36:TKQ36 TUL36:TUM36 UEH36:UEI36 UOD36:UOE36 UXZ36:UYA36 VHV36:VHW36 VRR36:VRS36 WBN36:WBO36 WLJ36:WLK36 WVF36:WVG36 E63:F63 IT63:IU63 SP63:SQ63 ACL63:ACM63 AMH63:AMI63 AWD63:AWE63 BFZ63:BGA63 BPV63:BPW63 BZR63:BZS63 CJN63:CJO63 CTJ63:CTK63 DDF63:DDG63 DNB63:DNC63 DWX63:DWY63 EGT63:EGU63 EQP63:EQQ63 FAL63:FAM63 FKH63:FKI63 FUD63:FUE63 GDZ63:GEA63 GNV63:GNW63 GXR63:GXS63 HHN63:HHO63 HRJ63:HRK63 IBF63:IBG63 ILB63:ILC63 IUX63:IUY63 JET63:JEU63 JOP63:JOQ63 JYL63:JYM63 KIH63:KII63 KSD63:KSE63 LBZ63:LCA63 LLV63:LLW63 LVR63:LVS63 MFN63:MFO63 MPJ63:MPK63 MZF63:MZG63 NJB63:NJC63 NSX63:NSY63 OCT63:OCU63 OMP63:OMQ63 OWL63:OWM63 PGH63:PGI63 PQD63:PQE63 PZZ63:QAA63 QJV63:QJW63 QTR63:QTS63 RDN63:RDO63 RNJ63:RNK63 RXF63:RXG63 SHB63:SHC63 SQX63:SQY63 TAT63:TAU63 TKP63:TKQ63 TUL63:TUM63 UEH63:UEI63 UOD63:UOE63 UXZ63:UYA63 VHV63:VHW63 VRR63:VRS63 WBN63:WBO63 WLJ63:WLK63 WVF63:WVG63 E90:F90 IT90:IU90 SP90:SQ90 ACL90:ACM90 AMH90:AMI90 AWD90:AWE90 BFZ90:BGA90 BPV90:BPW90 BZR90:BZS90 CJN90:CJO90 CTJ90:CTK90 DDF90:DDG90 DNB90:DNC90 DWX90:DWY90 EGT90:EGU90 EQP90:EQQ90 FAL90:FAM90 FKH90:FKI90 FUD90:FUE90 GDZ90:GEA90 GNV90:GNW90 GXR90:GXS90 HHN90:HHO90 HRJ90:HRK90 IBF90:IBG90 ILB90:ILC90 IUX90:IUY90 JET90:JEU90 JOP90:JOQ90 JYL90:JYM90 KIH90:KII90 KSD90:KSE90 LBZ90:LCA90 LLV90:LLW90 LVR90:LVS90 MFN90:MFO90 MPJ90:MPK90 MZF90:MZG90 NJB90:NJC90 NSX90:NSY90 OCT90:OCU90 OMP90:OMQ90 OWL90:OWM90 PGH90:PGI90 PQD90:PQE90 PZZ90:QAA90 QJV90:QJW90 QTR90:QTS90 RDN90:RDO90 RNJ90:RNK90 RXF90:RXG90 SHB90:SHC90 SQX90:SQY90 TAT90:TAU90 TKP90:TKQ90 TUL90:TUM90 UEH90:UEI90 UOD90:UOE90 UXZ90:UYA90 VHV90:VHW90 VRR90:VRS90 WBN90:WBO90 WLJ90:WLK90 WVF90:WVG90">
      <formula1>CONSORCIO</formula1>
    </dataValidation>
    <dataValidation operator="greaterThan" allowBlank="1" showInputMessage="1" showErrorMessage="1" sqref="K130:K131 K126:K128 K157:K158 K153:K155 K103:K104 K72:K74 K214:K215 IZ214:IZ215 SV214:SV215 ACR214:ACR215 AMN214:AMN215 AWJ214:AWJ215 BGF214:BGF215 BQB214:BQB215 BZX214:BZX215 CJT214:CJT215 CTP214:CTP215 DDL214:DDL215 DNH214:DNH215 DXD214:DXD215 EGZ214:EGZ215 EQV214:EQV215 FAR214:FAR215 FKN214:FKN215 FUJ214:FUJ215 GEF214:GEF215 GOB214:GOB215 GXX214:GXX215 HHT214:HHT215 HRP214:HRP215 IBL214:IBL215 ILH214:ILH215 IVD214:IVD215 JEZ214:JEZ215 JOV214:JOV215 JYR214:JYR215 KIN214:KIN215 KSJ214:KSJ215 LCF214:LCF215 LMB214:LMB215 LVX214:LVX215 MFT214:MFT215 MPP214:MPP215 MZL214:MZL215 NJH214:NJH215 NTD214:NTD215 OCZ214:OCZ215 OMV214:OMV215 OWR214:OWR215 PGN214:PGN215 PQJ214:PQJ215 QAF214:QAF215 QKB214:QKB215 QTX214:QTX215 RDT214:RDT215 RNP214:RNP215 RXL214:RXL215 SHH214:SHH215 SRD214:SRD215 TAZ214:TAZ215 TKV214:TKV215 TUR214:TUR215 UEN214:UEN215 UOJ214:UOJ215 UYF214:UYF215 VIB214:VIB215 VRX214:VRX215 WBT214:WBT215 WLP214:WLP215 WVL214:WVL215 K210:K212 IZ210:IZ212 SV210:SV212 ACR210:ACR212 AMN210:AMN212 AWJ210:AWJ212 BGF210:BGF212 BQB210:BQB212 BZX210:BZX212 CJT210:CJT212 CTP210:CTP212 DDL210:DDL212 DNH210:DNH212 DXD210:DXD212 EGZ210:EGZ212 EQV210:EQV212 FAR210:FAR212 FKN210:FKN212 FUJ210:FUJ212 GEF210:GEF212 GOB210:GOB212 GXX210:GXX212 HHT210:HHT212 HRP210:HRP212 IBL210:IBL212 ILH210:ILH212 IVD210:IVD212 JEZ210:JEZ212 JOV210:JOV212 JYR210:JYR212 KIN210:KIN212 KSJ210:KSJ212 LCF210:LCF212 LMB210:LMB212 LVX210:LVX212 MFT210:MFT212 MPP210:MPP212 MZL210:MZL212 NJH210:NJH212 NTD210:NTD212 OCZ210:OCZ212 OMV210:OMV212 OWR210:OWR212 PGN210:PGN212 PQJ210:PQJ212 QAF210:QAF212 QKB210:QKB212 QTX210:QTX212 RDT210:RDT212 RNP210:RNP212 RXL210:RXL212 SHH210:SHH212 SRD210:SRD212 TAZ210:TAZ212 TKV210:TKV212 TUR210:TUR212 UEN210:UEN212 UOJ210:UOJ212 UYF210:UYF212 VIB210:VIB212 VRX210:VRX212 WBT210:WBT212 WLP210:WLP212 WVL210:WVL212 K184:K185 IZ184:IZ185 SV184:SV185 ACR184:ACR185 AMN184:AMN185 AWJ184:AWJ185 BGF184:BGF185 BQB184:BQB185 BZX184:BZX185 CJT184:CJT185 CTP184:CTP185 DDL184:DDL185 DNH184:DNH185 DXD184:DXD185 EGZ184:EGZ185 EQV184:EQV185 FAR184:FAR185 FKN184:FKN185 FUJ184:FUJ185 GEF184:GEF185 GOB184:GOB185 GXX184:GXX185 HHT184:HHT185 HRP184:HRP185 IBL184:IBL185 ILH184:ILH185 IVD184:IVD185 JEZ184:JEZ185 JOV184:JOV185 JYR184:JYR185 KIN184:KIN185 KSJ184:KSJ185 LCF184:LCF185 LMB184:LMB185 LVX184:LVX185 MFT184:MFT185 MPP184:MPP185 MZL184:MZL185 NJH184:NJH185 NTD184:NTD185 OCZ184:OCZ185 OMV184:OMV185 OWR184:OWR185 PGN184:PGN185 PQJ184:PQJ185 QAF184:QAF185 QKB184:QKB185 QTX184:QTX185 RDT184:RDT185 RNP184:RNP185 RXL184:RXL185 SHH184:SHH185 SRD184:SRD185 TAZ184:TAZ185 TKV184:TKV185 TUR184:TUR185 UEN184:UEN185 UOJ184:UOJ185 UYF184:UYF185 VIB184:VIB185 VRX184:VRX185 WBT184:WBT185 WLP184:WLP185 WVL184:WVL185 K180:K182 IZ180:IZ182 SV180:SV182 ACR180:ACR182 AMN180:AMN182 AWJ180:AWJ182 BGF180:BGF182 BQB180:BQB182 BZX180:BZX182 CJT180:CJT182 CTP180:CTP182 DDL180:DDL182 DNH180:DNH182 DXD180:DXD182 EGZ180:EGZ182 EQV180:EQV182 FAR180:FAR182 FKN180:FKN182 FUJ180:FUJ182 GEF180:GEF182 GOB180:GOB182 GXX180:GXX182 HHT180:HHT182 HRP180:HRP182 IBL180:IBL182 ILH180:ILH182 IVD180:IVD182 JEZ180:JEZ182 JOV180:JOV182 JYR180:JYR182 KIN180:KIN182 KSJ180:KSJ182 LCF180:LCF182 LMB180:LMB182 LVX180:LVX182 MFT180:MFT182 MPP180:MPP182 MZL180:MZL182 NJH180:NJH182 NTD180:NTD182 OCZ180:OCZ182 OMV180:OMV182 OWR180:OWR182 PGN180:PGN182 PQJ180:PQJ182 QAF180:QAF182 QKB180:QKB182 QTX180:QTX182 RDT180:RDT182 RNP180:RNP182 RXL180:RXL182 SHH180:SHH182 SRD180:SRD182 TAZ180:TAZ182 TKV180:TKV182 TUR180:TUR182 UEN180:UEN182 UOJ180:UOJ182 UYF180:UYF182 VIB180:VIB182 VRX180:VRX182 WBT180:WBT182 WLP180:WLP182 WVL180:WVL182 K22:K23 IZ22:IZ23 SV22:SV23 ACR22:ACR23 AMN22:AMN23 AWJ22:AWJ23 BGF22:BGF23 BQB22:BQB23 BZX22:BZX23 CJT22:CJT23 CTP22:CTP23 DDL22:DDL23 DNH22:DNH23 DXD22:DXD23 EGZ22:EGZ23 EQV22:EQV23 FAR22:FAR23 FKN22:FKN23 FUJ22:FUJ23 GEF22:GEF23 GOB22:GOB23 GXX22:GXX23 HHT22:HHT23 HRP22:HRP23 IBL22:IBL23 ILH22:ILH23 IVD22:IVD23 JEZ22:JEZ23 JOV22:JOV23 JYR22:JYR23 KIN22:KIN23 KSJ22:KSJ23 LCF22:LCF23 LMB22:LMB23 LVX22:LVX23 MFT22:MFT23 MPP22:MPP23 MZL22:MZL23 NJH22:NJH23 NTD22:NTD23 OCZ22:OCZ23 OMV22:OMV23 OWR22:OWR23 PGN22:PGN23 PQJ22:PQJ23 QAF22:QAF23 QKB22:QKB23 QTX22:QTX23 RDT22:RDT23 RNP22:RNP23 RXL22:RXL23 SHH22:SHH23 SRD22:SRD23 TAZ22:TAZ23 TKV22:TKV23 TUR22:TUR23 UEN22:UEN23 UOJ22:UOJ23 UYF22:UYF23 VIB22:VIB23 VRX22:VRX23 WBT22:WBT23 WLP22:WLP23 WVL22:WVL23 K76:K77 IZ76:IZ77 SV76:SV77 ACR76:ACR77 AMN76:AMN77 AWJ76:AWJ77 BGF76:BGF77 BQB76:BQB77 BZX76:BZX77 CJT76:CJT77 CTP76:CTP77 DDL76:DDL77 DNH76:DNH77 DXD76:DXD77 EGZ76:EGZ77 EQV76:EQV77 FAR76:FAR77 FKN76:FKN77 FUJ76:FUJ77 GEF76:GEF77 GOB76:GOB77 GXX76:GXX77 HHT76:HHT77 HRP76:HRP77 IBL76:IBL77 ILH76:ILH77 IVD76:IVD77 JEZ76:JEZ77 JOV76:JOV77 JYR76:JYR77 KIN76:KIN77 KSJ76:KSJ77 LCF76:LCF77 LMB76:LMB77 LVX76:LVX77 MFT76:MFT77 MPP76:MPP77 MZL76:MZL77 NJH76:NJH77 NTD76:NTD77 OCZ76:OCZ77 OMV76:OMV77 OWR76:OWR77 PGN76:PGN77 PQJ76:PQJ77 QAF76:QAF77 QKB76:QKB77 QTX76:QTX77 RDT76:RDT77 RNP76:RNP77 RXL76:RXL77 SHH76:SHH77 SRD76:SRD77 TAZ76:TAZ77 TKV76:TKV77 TUR76:TUR77 UEN76:UEN77 UOJ76:UOJ77 UYF76:UYF77 VIB76:VIB77 VRX76:VRX77 WBT76:WBT77 WLP76:WLP77 WVL76:WVL77 IZ18:IZ20 SV18:SV20 ACR18:ACR20 AMN18:AMN20 AWJ18:AWJ20 BGF18:BGF20 BQB18:BQB20 BZX18:BZX20 CJT18:CJT20 CTP18:CTP20 DDL18:DDL20 DNH18:DNH20 DXD18:DXD20 EGZ18:EGZ20 EQV18:EQV20 FAR18:FAR20 FKN18:FKN20 FUJ18:FUJ20 GEF18:GEF20 GOB18:GOB20 GXX18:GXX20 HHT18:HHT20 HRP18:HRP20 IBL18:IBL20 ILH18:ILH20 IVD18:IVD20 JEZ18:JEZ20 JOV18:JOV20 JYR18:JYR20 KIN18:KIN20 KSJ18:KSJ20 LCF18:LCF20 LMB18:LMB20 LVX18:LVX20 MFT18:MFT20 MPP18:MPP20 MZL18:MZL20 NJH18:NJH20 NTD18:NTD20 OCZ18:OCZ20 OMV18:OMV20 OWR18:OWR20 PGN18:PGN20 PQJ18:PQJ20 QAF18:QAF20 QKB18:QKB20 QTX18:QTX20 RDT18:RDT20 RNP18:RNP20 RXL18:RXL20 SHH18:SHH20 SRD18:SRD20 TAZ18:TAZ20 TKV18:TKV20 TUR18:TUR20 UEN18:UEN20 UOJ18:UOJ20 UYF18:UYF20 VIB18:VIB20 VRX18:VRX20 WBT18:WBT20 WLP18:WLP20 WVL18:WVL20 WVL49:WVL50 IZ45:IZ47 SV45:SV47 ACR45:ACR47 AMN45:AMN47 AWJ45:AWJ47 BGF45:BGF47 BQB45:BQB47 BZX45:BZX47 CJT45:CJT47 CTP45:CTP47 DDL45:DDL47 DNH45:DNH47 DXD45:DXD47 EGZ45:EGZ47 EQV45:EQV47 FAR45:FAR47 FKN45:FKN47 FUJ45:FUJ47 GEF45:GEF47 GOB45:GOB47 GXX45:GXX47 HHT45:HHT47 HRP45:HRP47 IBL45:IBL47 ILH45:ILH47 IVD45:IVD47 JEZ45:JEZ47 JOV45:JOV47 JYR45:JYR47 KIN45:KIN47 KSJ45:KSJ47 LCF45:LCF47 LMB45:LMB47 LVX45:LVX47 MFT45:MFT47 MPP45:MPP47 MZL45:MZL47 NJH45:NJH47 NTD45:NTD47 OCZ45:OCZ47 OMV45:OMV47 OWR45:OWR47 PGN45:PGN47 PQJ45:PQJ47 QAF45:QAF47 QKB45:QKB47 QTX45:QTX47 RDT45:RDT47 RNP45:RNP47 RXL45:RXL47 SHH45:SHH47 SRD45:SRD47 TAZ45:TAZ47 TKV45:TKV47 TUR45:TUR47 UEN45:UEN47 UOJ45:UOJ47 UYF45:UYF47 VIB45:VIB47 VRX45:VRX47 WBT45:WBT47 WLP45:WLP47 WVL45:WVL47 K18:K20 IZ72:IZ74 SV72:SV74 ACR72:ACR74 AMN72:AMN74 AWJ72:AWJ74 BGF72:BGF74 BQB72:BQB74 BZX72:BZX74 CJT72:CJT74 CTP72:CTP74 DDL72:DDL74 DNH72:DNH74 DXD72:DXD74 EGZ72:EGZ74 EQV72:EQV74 FAR72:FAR74 FKN72:FKN74 FUJ72:FUJ74 GEF72:GEF74 GOB72:GOB74 GXX72:GXX74 HHT72:HHT74 HRP72:HRP74 IBL72:IBL74 ILH72:ILH74 IVD72:IVD74 JEZ72:JEZ74 JOV72:JOV74 JYR72:JYR74 KIN72:KIN74 KSJ72:KSJ74 LCF72:LCF74 LMB72:LMB74 LVX72:LVX74 MFT72:MFT74 MPP72:MPP74 MZL72:MZL74 NJH72:NJH74 NTD72:NTD74 OCZ72:OCZ74 OMV72:OMV74 OWR72:OWR74 PGN72:PGN74 PQJ72:PQJ74 QAF72:QAF74 QKB72:QKB74 QTX72:QTX74 RDT72:RDT74 RNP72:RNP74 RXL72:RXL74 SHH72:SHH74 SRD72:SRD74 TAZ72:TAZ74 TKV72:TKV74 TUR72:TUR74 UEN72:UEN74 UOJ72:UOJ74 UYF72:UYF74 VIB72:VIB74 VRX72:VRX74 WBT72:WBT74 WLP72:WLP74 WVL72:WVL74 K45:K47 K49:K50 IZ49:IZ50 SV49:SV50 ACR49:ACR50 AMN49:AMN50 AWJ49:AWJ50 BGF49:BGF50 BQB49:BQB50 BZX49:BZX50 CJT49:CJT50 CTP49:CTP50 DDL49:DDL50 DNH49:DNH50 DXD49:DXD50 EGZ49:EGZ50 EQV49:EQV50 FAR49:FAR50 FKN49:FKN50 FUJ49:FUJ50 GEF49:GEF50 GOB49:GOB50 GXX49:GXX50 HHT49:HHT50 HRP49:HRP50 IBL49:IBL50 ILH49:ILH50 IVD49:IVD50 JEZ49:JEZ50 JOV49:JOV50 JYR49:JYR50 KIN49:KIN50 KSJ49:KSJ50 LCF49:LCF50 LMB49:LMB50 LVX49:LVX50 MFT49:MFT50 MPP49:MPP50 MZL49:MZL50 NJH49:NJH50 NTD49:NTD50 OCZ49:OCZ50 OMV49:OMV50 OWR49:OWR50 PGN49:PGN50 PQJ49:PQJ50 QAF49:QAF50 QKB49:QKB50 QTX49:QTX50 RDT49:RDT50 RNP49:RNP50 RXL49:RXL50 SHH49:SHH50 SRD49:SRD50 TAZ49:TAZ50 TKV49:TKV50 TUR49:TUR50 UEN49:UEN50 UOJ49:UOJ50 UYF49:UYF50 VIB49:VIB50 VRX49:VRX50 WBT49:WBT50 WLP49:WLP50 K99:K101 IZ101 SV101 ACR101 AMN101 AWJ101 BGF101 BQB101 BZX101 CJT101 CTP101 DDL101 DNH101 DXD101 EGZ101 EQV101 FAR101 FKN101 FUJ101 GEF101 GOB101 GXX101 HHT101 HRP101 IBL101 ILH101 IVD101 JEZ101 JOV101 JYR101 KIN101 KSJ101 LCF101 LMB101 LVX101 MFT101 MPP101 MZL101 NJH101 NTD101 OCZ101 OMV101 OWR101 PGN101 PQJ101 QAF101 QKB101 QTX101 RDT101 RNP101 RXL101 SHH101 SRD101 TAZ101 TKV101 TUR101 UEN101 UOJ101 UYF101 VIB101 VRX101 WBT101 WLP101 WVL101"/>
    <dataValidation type="list" allowBlank="1" showInputMessage="1" showErrorMessage="1" sqref="E228:F228 IT228:IU228 SP228:SQ228 ACL228:ACM228 AMH228:AMI228 AWD228:AWE228 BFZ228:BGA228 BPV228:BPW228 BZR228:BZS228 CJN228:CJO228 CTJ228:CTK228 DDF228:DDG228 DNB228:DNC228 DWX228:DWY228 EGT228:EGU228 EQP228:EQQ228 FAL228:FAM228 FKH228:FKI228 FUD228:FUE228 GDZ228:GEA228 GNV228:GNW228 GXR228:GXS228 HHN228:HHO228 HRJ228:HRK228 IBF228:IBG228 ILB228:ILC228 IUX228:IUY228 JET228:JEU228 JOP228:JOQ228 JYL228:JYM228 KIH228:KII228 KSD228:KSE228 LBZ228:LCA228 LLV228:LLW228 LVR228:LVS228 MFN228:MFO228 MPJ228:MPK228 MZF228:MZG228 NJB228:NJC228 NSX228:NSY228 OCT228:OCU228 OMP228:OMQ228 OWL228:OWM228 PGH228:PGI228 PQD228:PQE228 PZZ228:QAA228 QJV228:QJW228 QTR228:QTS228 RDN228:RDO228 RNJ228:RNK228 RXF228:RXG228 SHB228:SHC228 SQX228:SQY228 TAT228:TAU228 TKP228:TKQ228 TUL228:TUM228 UEH228:UEI228 UOD228:UOE228 UXZ228:UYA228 VHV228:VHW228 VRR228:VRS228 WBN228:WBO228 WLJ228:WLK228 WVF228:WVG228 E198:F198 IT198:IU198 SP198:SQ198 ACL198:ACM198 AMH198:AMI198 AWD198:AWE198 BFZ198:BGA198 BPV198:BPW198 BZR198:BZS198 CJN198:CJO198 CTJ198:CTK198 DDF198:DDG198 DNB198:DNC198 DWX198:DWY198 EGT198:EGU198 EQP198:EQQ198 FAL198:FAM198 FKH198:FKI198 FUD198:FUE198 GDZ198:GEA198 GNV198:GNW198 GXR198:GXS198 HHN198:HHO198 HRJ198:HRK198 IBF198:IBG198 ILB198:ILC198 IUX198:IUY198 JET198:JEU198 JOP198:JOQ198 JYL198:JYM198 KIH198:KII198 KSD198:KSE198 LBZ198:LCA198 LLV198:LLW198 LVR198:LVS198 MFN198:MFO198 MPJ198:MPK198 MZF198:MZG198 NJB198:NJC198 NSX198:NSY198 OCT198:OCU198 OMP198:OMQ198 OWL198:OWM198 PGH198:PGI198 PQD198:PQE198 PZZ198:QAA198 QJV198:QJW198 QTR198:QTS198 RDN198:RDO198 RNJ198:RNK198 RXF198:RXG198 SHB198:SHC198 SQX198:SQY198 TAT198:TAU198 TKP198:TKQ198 TUL198:TUM198 UEH198:UEI198 UOD198:UOE198 UXZ198:UYA198 VHV198:VHW198 VRR198:VRS198 WBN198:WBO198 WLJ198:WLK198 WVF198:WVG198">
      <formula1>CONSORCIOa</formula1>
    </dataValidation>
  </dataValidations>
  <printOptions horizontalCentered="1"/>
  <pageMargins left="0.23622047244094491" right="0.23622047244094491" top="0.74803149606299213" bottom="0.74803149606299213" header="0.31496062992125984" footer="0.31496062992125984"/>
  <pageSetup scale="54" orientation="landscape" r:id="rId5"/>
  <headerFooter alignWithMargins="0">
    <oddFooter>&amp;L&amp;"Arial,Normal"&amp;9&amp;F
&amp;A&amp;C&amp;"Arial,Normal"&amp;10&amp;P de &amp;N&amp;R&amp;"Arial,Normal"&amp;9INSTITUTO NACIONAL DE VIAS
&amp;D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rgb="FF92D050"/>
  </sheetPr>
  <dimension ref="A1:K22"/>
  <sheetViews>
    <sheetView showGridLines="0" zoomScaleNormal="100" workbookViewId="0"/>
  </sheetViews>
  <sheetFormatPr baseColWidth="10" defaultColWidth="11.42578125" defaultRowHeight="15"/>
  <cols>
    <col min="1" max="1" width="6.85546875" customWidth="1"/>
    <col min="2" max="2" width="9.28515625" customWidth="1"/>
    <col min="3" max="3" width="48.28515625" customWidth="1"/>
    <col min="4" max="4" width="14.5703125" customWidth="1"/>
    <col min="5" max="5" width="13.42578125" customWidth="1"/>
    <col min="6" max="6" width="13.5703125" customWidth="1"/>
  </cols>
  <sheetData>
    <row r="1" spans="1:11" s="21" customFormat="1" ht="20.100000000000001" customHeight="1">
      <c r="A1" s="43"/>
      <c r="B1" s="38" t="str">
        <f>+'LISTA PROPONENTES'!B1</f>
        <v>AGENCIA NACIONAL DE INFRAESTRUCTURA</v>
      </c>
      <c r="C1" s="19"/>
      <c r="D1" s="38"/>
      <c r="E1" s="19"/>
      <c r="F1" s="38"/>
      <c r="G1" s="20"/>
      <c r="H1" s="20"/>
      <c r="I1" s="20"/>
      <c r="J1" s="20"/>
      <c r="K1" s="20"/>
    </row>
    <row r="2" spans="1:11" s="21" customFormat="1" ht="18.75">
      <c r="A2" s="43"/>
      <c r="B2" s="31" t="str">
        <f>+'LISTA PROPONENTES'!B2</f>
        <v>VICEPRESIDENCIA GESTIÓN CONTRACTUAL</v>
      </c>
      <c r="C2" s="19"/>
      <c r="D2" s="38"/>
      <c r="E2" s="19"/>
      <c r="F2" s="38"/>
      <c r="G2" s="20"/>
      <c r="H2" s="20"/>
      <c r="I2" s="20"/>
      <c r="J2" s="20"/>
      <c r="K2" s="20"/>
    </row>
    <row r="3" spans="1:11" s="21" customFormat="1" ht="8.25" customHeight="1">
      <c r="A3" s="43"/>
      <c r="B3" s="31"/>
      <c r="C3" s="19"/>
      <c r="D3" s="38"/>
      <c r="E3" s="19"/>
      <c r="F3" s="38"/>
      <c r="G3" s="20"/>
      <c r="H3" s="20"/>
      <c r="I3" s="20"/>
      <c r="J3" s="20"/>
      <c r="K3" s="20"/>
    </row>
    <row r="4" spans="1:11" s="21" customFormat="1" ht="15.75">
      <c r="A4" s="43"/>
      <c r="B4" s="4" t="str">
        <f>+'LISTA PROPONENTES'!B4:D4</f>
        <v>PROCESO No. VJ-VGC-CM-010-2013</v>
      </c>
      <c r="C4" s="24"/>
      <c r="D4" s="40"/>
      <c r="E4" s="22"/>
      <c r="F4" s="40"/>
      <c r="G4" s="25"/>
      <c r="H4" s="25"/>
      <c r="I4" s="25"/>
      <c r="J4" s="25"/>
      <c r="K4" s="25"/>
    </row>
    <row r="5" spans="1:11" s="21" customFormat="1" ht="9" customHeight="1">
      <c r="A5" s="43"/>
      <c r="B5" s="31"/>
      <c r="C5" s="26"/>
      <c r="D5" s="41"/>
      <c r="E5" s="22"/>
      <c r="F5" s="41"/>
      <c r="G5" s="27"/>
      <c r="H5" s="27"/>
      <c r="I5" s="27"/>
      <c r="J5" s="27"/>
      <c r="K5" s="27"/>
    </row>
    <row r="6" spans="1:11" ht="15.75">
      <c r="A6" s="44"/>
      <c r="B6" s="37" t="s">
        <v>26</v>
      </c>
      <c r="C6" s="42"/>
      <c r="D6" s="42"/>
      <c r="E6" s="42"/>
      <c r="F6" s="42"/>
    </row>
    <row r="7" spans="1:11" s="142" customFormat="1" ht="6.75" customHeight="1">
      <c r="A7" s="44"/>
      <c r="B7" s="37"/>
      <c r="C7" s="42"/>
      <c r="D7" s="42"/>
      <c r="E7" s="42"/>
      <c r="F7" s="42"/>
    </row>
    <row r="8" spans="1:11">
      <c r="A8" s="44"/>
      <c r="B8" s="119" t="s">
        <v>505</v>
      </c>
      <c r="C8" s="42"/>
      <c r="D8" s="42"/>
      <c r="E8" s="42"/>
      <c r="F8" s="42"/>
    </row>
    <row r="9" spans="1:11" s="142" customFormat="1" ht="15.75" thickBot="1">
      <c r="A9" s="44"/>
      <c r="B9" s="119"/>
      <c r="C9" s="42"/>
      <c r="D9" s="42"/>
      <c r="E9" s="42"/>
    </row>
    <row r="10" spans="1:11" ht="24.75" customHeight="1" thickTop="1">
      <c r="A10" s="279"/>
      <c r="B10" s="550" t="s">
        <v>0</v>
      </c>
      <c r="C10" s="548" t="s">
        <v>6</v>
      </c>
      <c r="D10" s="552" t="s">
        <v>306</v>
      </c>
      <c r="E10" s="552" t="s">
        <v>27</v>
      </c>
      <c r="F10" s="546" t="s">
        <v>112</v>
      </c>
    </row>
    <row r="11" spans="1:11">
      <c r="A11" s="279"/>
      <c r="B11" s="551"/>
      <c r="C11" s="549"/>
      <c r="D11" s="553"/>
      <c r="E11" s="553"/>
      <c r="F11" s="547"/>
    </row>
    <row r="12" spans="1:11" ht="6.75" customHeight="1">
      <c r="A12" s="279"/>
      <c r="B12" s="394"/>
      <c r="C12" s="395"/>
      <c r="D12" s="396"/>
      <c r="E12" s="397"/>
      <c r="F12" s="398"/>
    </row>
    <row r="13" spans="1:11" ht="30" customHeight="1">
      <c r="A13" s="279"/>
      <c r="B13" s="383">
        <v>1</v>
      </c>
      <c r="C13" s="384" t="str">
        <f>'LISTA PROPONENTES'!C12</f>
        <v>CONSORCIO INTEGRAL - AIM RAFAEL NUÑEZ</v>
      </c>
      <c r="D13" s="385" t="str">
        <f>+'EXPER. PROB'!D15</f>
        <v xml:space="preserve">HABIL </v>
      </c>
      <c r="E13" s="386" t="str">
        <f>+'EXPER. GRAL'!F15</f>
        <v xml:space="preserve">HABIL </v>
      </c>
      <c r="F13" s="387" t="str">
        <f>+'EXPER.GRAL-CUANT'!O32</f>
        <v>HÁBIL</v>
      </c>
    </row>
    <row r="14" spans="1:11" s="142" customFormat="1" ht="30" customHeight="1">
      <c r="A14" s="279"/>
      <c r="B14" s="383">
        <v>2</v>
      </c>
      <c r="C14" s="384" t="str">
        <f>'LISTA PROPONENTES'!C15</f>
        <v>CONSORCIO POSEIDON</v>
      </c>
      <c r="D14" s="385" t="str">
        <f>+'EXPER. PROB'!D25</f>
        <v xml:space="preserve">HABIL </v>
      </c>
      <c r="E14" s="386" t="str">
        <f>+'EXPER. GRAL'!F25</f>
        <v>HÁBIL</v>
      </c>
      <c r="F14" s="387" t="str">
        <f>+'EXPER.GRAL-CUANT'!O59</f>
        <v>NO HÁBIL</v>
      </c>
    </row>
    <row r="15" spans="1:11" s="142" customFormat="1" ht="30" customHeight="1">
      <c r="A15" s="279"/>
      <c r="B15" s="383">
        <v>3</v>
      </c>
      <c r="C15" s="384" t="str">
        <f>'LISTA PROPONENTES'!C19</f>
        <v>CONSORCIO INTERCARTAGENA</v>
      </c>
      <c r="D15" s="385" t="str">
        <f>+'EXPER. PROB'!D37</f>
        <v xml:space="preserve">HABIL </v>
      </c>
      <c r="E15" s="386" t="str">
        <f>+'EXPER. GRAL'!F37</f>
        <v>HÁBIL</v>
      </c>
      <c r="F15" s="387" t="str">
        <f>+'EXPER.GRAL-CUANT'!O86</f>
        <v>HÁBIL</v>
      </c>
    </row>
    <row r="16" spans="1:11" s="142" customFormat="1" ht="30" customHeight="1">
      <c r="A16" s="279"/>
      <c r="B16" s="383">
        <v>4</v>
      </c>
      <c r="C16" s="384" t="str">
        <f>'LISTA PROPONENTES'!C25</f>
        <v>CONSORCIO AEROPUERTO - IC</v>
      </c>
      <c r="D16" s="385" t="str">
        <f>+'EXPER. PROB'!D48</f>
        <v xml:space="preserve">HABIL </v>
      </c>
      <c r="E16" s="386" t="str">
        <f>+'EXPER. GRAL'!F48</f>
        <v>NO HABIL</v>
      </c>
      <c r="F16" s="387" t="str">
        <f>'EXPER.GRAL-CUANT'!O113</f>
        <v>HÁBIL</v>
      </c>
    </row>
    <row r="17" spans="1:6" s="142" customFormat="1" ht="30" customHeight="1">
      <c r="A17" s="279"/>
      <c r="B17" s="383">
        <v>5</v>
      </c>
      <c r="C17" s="384" t="str">
        <f>+'LISTA PROPONENTES'!C30</f>
        <v>CONSORCIO INTERVENTORIA AEROPUERTO</v>
      </c>
      <c r="D17" s="385" t="str">
        <f>+'EXPER. PROB'!D60</f>
        <v xml:space="preserve">HABIL </v>
      </c>
      <c r="E17" s="386" t="str">
        <f>+'EXPER. GRAL'!F60</f>
        <v xml:space="preserve">HABIL </v>
      </c>
      <c r="F17" s="387" t="str">
        <f>'EXPER.GRAL-CUANT'!O140</f>
        <v>HÁBIL</v>
      </c>
    </row>
    <row r="18" spans="1:6" s="142" customFormat="1" ht="30" customHeight="1">
      <c r="A18" s="279"/>
      <c r="B18" s="383">
        <v>6</v>
      </c>
      <c r="C18" s="384" t="str">
        <f>+'LISTA PROPONENTES'!C35</f>
        <v>CONSORCIO AEROPUERTO CARTAGENA</v>
      </c>
      <c r="D18" s="385" t="str">
        <f>+'EXPER. PROB'!D70</f>
        <v xml:space="preserve">HABIL </v>
      </c>
      <c r="E18" s="386" t="str">
        <f>+'EXPER. GRAL'!F70</f>
        <v xml:space="preserve">HABIL </v>
      </c>
      <c r="F18" s="387" t="str">
        <f>'EXPER.GRAL-CUANT'!O167</f>
        <v>HÁBIL</v>
      </c>
    </row>
    <row r="19" spans="1:6" s="142" customFormat="1" ht="30" customHeight="1">
      <c r="A19" s="279"/>
      <c r="B19" s="383">
        <v>7</v>
      </c>
      <c r="C19" s="384" t="str">
        <f>+'LISTA PROPONENTES'!C39</f>
        <v>UNIÓN TEMPORAL CONCESION AEROPUERTO CARTAGENA</v>
      </c>
      <c r="D19" s="385" t="str">
        <f>+'EXPER. PROB'!D80</f>
        <v xml:space="preserve">HABIL </v>
      </c>
      <c r="E19" s="386" t="str">
        <f>+'EXPER. GRAL'!F80</f>
        <v xml:space="preserve">HABIL </v>
      </c>
      <c r="F19" s="387" t="str">
        <f>'EXPER.GRAL-CUANT'!O194</f>
        <v>HÁBIL</v>
      </c>
    </row>
    <row r="20" spans="1:6" s="142" customFormat="1" ht="30" customHeight="1">
      <c r="A20" s="279"/>
      <c r="B20" s="383">
        <v>8</v>
      </c>
      <c r="C20" s="384" t="str">
        <f>'LISTA PROPONENTES'!C43</f>
        <v>CONSORCIO EUROESTUDIOS - SMA</v>
      </c>
      <c r="D20" s="385" t="str">
        <f>+'EXPER. PROB'!D89</f>
        <v xml:space="preserve">HABIL </v>
      </c>
      <c r="E20" s="386" t="str">
        <f>+'EXPER. GRAL'!F89</f>
        <v xml:space="preserve">HABIL </v>
      </c>
      <c r="F20" s="387" t="str">
        <f>'EXPER.GRAL-CUANT'!O224</f>
        <v>HÁBIL</v>
      </c>
    </row>
    <row r="21" spans="1:6" s="142" customFormat="1" ht="6.75" customHeight="1" thickBot="1">
      <c r="A21" s="279"/>
      <c r="B21" s="399"/>
      <c r="C21" s="400"/>
      <c r="D21" s="401"/>
      <c r="E21" s="402"/>
      <c r="F21" s="403"/>
    </row>
    <row r="22" spans="1:6" ht="15.75" thickTop="1">
      <c r="A22" s="142"/>
      <c r="B22" s="142"/>
      <c r="C22" s="142"/>
      <c r="D22" s="142"/>
      <c r="E22" s="142"/>
      <c r="F22" s="142"/>
    </row>
  </sheetData>
  <customSheetViews>
    <customSheetView guid="{09646EC9-1302-4CDE-9F53-F9EF320FA9A0}" showGridLines="0" topLeftCell="A7">
      <selection activeCell="D21" sqref="D21"/>
      <pageMargins left="0.70866141732283472" right="0.70866141732283472" top="0.74803149606299213" bottom="0.74803149606299213" header="0.31496062992125984" footer="0.31496062992125984"/>
      <printOptions horizontalCentered="1"/>
      <pageSetup scale="71" orientation="portrait" r:id="rId1"/>
      <headerFooter alignWithMargins="0">
        <oddFooter>&amp;L&amp;"Arial,Normal"&amp;9&amp;F
&amp;A&amp;C&amp;"Arial,Normal"&amp;10&amp;P de &amp;N&amp;R&amp;"Arial,Normal"&amp;9INSTITUTO NACIONAL DE VIAS
&amp;D</oddFooter>
      </headerFooter>
    </customSheetView>
    <customSheetView guid="{DDCC0555-B88A-482E-A8CA-61AA8F4754D7}" showPageBreaks="1" showGridLines="0" printArea="1" topLeftCell="A7">
      <selection activeCell="D21" sqref="D21"/>
      <pageMargins left="0.70866141732283472" right="0.70866141732283472" top="0.74803149606299213" bottom="0.74803149606299213" header="0.31496062992125984" footer="0.31496062992125984"/>
      <printOptions horizontalCentered="1"/>
      <pageSetup scale="71" orientation="portrait" r:id="rId2"/>
      <headerFooter alignWithMargins="0">
        <oddFooter>&amp;L&amp;"Arial,Normal"&amp;9&amp;F
&amp;A&amp;C&amp;"Arial,Normal"&amp;10&amp;P de &amp;N&amp;R&amp;"Arial,Normal"&amp;9INSTITUTO NACIONAL DE VIAS
&amp;D</oddFooter>
      </headerFooter>
    </customSheetView>
    <customSheetView guid="{1355A562-08A2-4C67-98FA-278E0027327A}" showPageBreaks="1" showGridLines="0" printArea="1" topLeftCell="A7">
      <selection activeCell="D21" sqref="D21"/>
      <pageMargins left="0.70866141732283472" right="0.70866141732283472" top="0.74803149606299213" bottom="0.74803149606299213" header="0.31496062992125984" footer="0.31496062992125984"/>
      <printOptions horizontalCentered="1"/>
      <pageSetup scale="71" orientation="portrait" r:id="rId3"/>
      <headerFooter alignWithMargins="0">
        <oddFooter>&amp;L&amp;"Arial,Normal"&amp;9&amp;F
&amp;A&amp;C&amp;"Arial,Normal"&amp;10&amp;P de &amp;N&amp;R&amp;"Arial,Normal"&amp;9INSTITUTO NACIONAL DE VIAS
&amp;D</oddFooter>
      </headerFooter>
    </customSheetView>
    <customSheetView guid="{DD3548A9-35D0-41AB-8304-691BB7FCE730}" showGridLines="0" topLeftCell="A7">
      <selection activeCell="D21" sqref="D21"/>
      <pageMargins left="0.70866141732283472" right="0.70866141732283472" top="0.74803149606299213" bottom="0.74803149606299213" header="0.31496062992125984" footer="0.31496062992125984"/>
      <printOptions horizontalCentered="1"/>
      <pageSetup scale="71" orientation="portrait" r:id="rId4"/>
      <headerFooter alignWithMargins="0">
        <oddFooter>&amp;L&amp;"Arial,Normal"&amp;9&amp;F
&amp;A&amp;C&amp;"Arial,Normal"&amp;10&amp;P de &amp;N&amp;R&amp;"Arial,Normal"&amp;9INSTITUTO NACIONAL DE VIAS
&amp;D</oddFooter>
      </headerFooter>
    </customSheetView>
  </customSheetViews>
  <mergeCells count="5">
    <mergeCell ref="F10:F11"/>
    <mergeCell ref="C10:C11"/>
    <mergeCell ref="B10:B11"/>
    <mergeCell ref="E10:E11"/>
    <mergeCell ref="D10:D11"/>
  </mergeCells>
  <printOptions horizontalCentered="1"/>
  <pageMargins left="0.70866141732283472" right="0.70866141732283472" top="0.74803149606299213" bottom="0.74803149606299213" header="0.31496062992125984" footer="0.31496062992125984"/>
  <pageSetup scale="71" orientation="portrait" r:id="rId5"/>
  <headerFooter alignWithMargins="0">
    <oddFooter>&amp;L&amp;"Arial,Normal"&amp;9&amp;F
&amp;A&amp;C&amp;"Arial,Normal"&amp;10&amp;P de &amp;N&amp;R&amp;"Arial,Normal"&amp;9INSTITUTO NACIONAL DE VIAS
&amp;D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theme="2" tint="-0.499984740745262"/>
  </sheetPr>
  <dimension ref="A1:V139"/>
  <sheetViews>
    <sheetView showGridLines="0" topLeftCell="H34" zoomScaleNormal="100" workbookViewId="0">
      <selection activeCell="S40" sqref="S40:S42"/>
    </sheetView>
  </sheetViews>
  <sheetFormatPr baseColWidth="10" defaultRowHeight="15"/>
  <cols>
    <col min="1" max="1" width="3.42578125" style="62" customWidth="1"/>
    <col min="2" max="2" width="8.42578125" style="142" customWidth="1"/>
    <col min="3" max="3" width="22.7109375" style="142" customWidth="1"/>
    <col min="4" max="4" width="12" style="142" bestFit="1" customWidth="1"/>
    <col min="5" max="5" width="39.28515625" style="142" customWidth="1"/>
    <col min="6" max="6" width="14.85546875" style="142" customWidth="1"/>
    <col min="7" max="7" width="16" style="142" customWidth="1"/>
    <col min="8" max="8" width="11.42578125" style="142"/>
    <col min="9" max="9" width="21" style="142" customWidth="1"/>
    <col min="10" max="10" width="13.85546875" style="142" customWidth="1"/>
    <col min="11" max="11" width="13.28515625" style="142" customWidth="1"/>
    <col min="12" max="14" width="18.140625" style="142" customWidth="1"/>
    <col min="15" max="16" width="17.42578125" style="142" customWidth="1"/>
    <col min="17" max="17" width="18.5703125" style="142" customWidth="1"/>
    <col min="18" max="18" width="20.28515625" style="142" customWidth="1"/>
    <col min="19" max="19" width="32.42578125" style="142" customWidth="1"/>
    <col min="20" max="20" width="11.42578125" style="142"/>
    <col min="21" max="21" width="12" style="142" bestFit="1" customWidth="1"/>
    <col min="22" max="16384" width="11.42578125" style="142"/>
  </cols>
  <sheetData>
    <row r="1" spans="1:19" s="21" customFormat="1" ht="20.100000000000001" customHeight="1">
      <c r="A1" s="43"/>
      <c r="B1" s="38" t="s">
        <v>61</v>
      </c>
      <c r="C1" s="38"/>
      <c r="D1" s="38"/>
      <c r="E1" s="38"/>
      <c r="F1" s="19"/>
      <c r="G1" s="19"/>
      <c r="H1" s="38"/>
      <c r="I1" s="38"/>
      <c r="J1" s="38"/>
      <c r="K1" s="38"/>
      <c r="L1" s="38"/>
      <c r="M1" s="38"/>
      <c r="N1" s="38"/>
      <c r="O1" s="38"/>
      <c r="P1" s="38"/>
      <c r="Q1" s="38"/>
      <c r="R1" s="61"/>
      <c r="S1" s="61"/>
    </row>
    <row r="2" spans="1:19" s="21" customFormat="1" ht="18">
      <c r="A2" s="43"/>
      <c r="B2" s="4" t="s">
        <v>60</v>
      </c>
      <c r="C2" s="38"/>
      <c r="D2" s="40"/>
      <c r="E2" s="40"/>
      <c r="F2" s="24"/>
      <c r="G2" s="24"/>
      <c r="H2" s="40"/>
      <c r="I2" s="40"/>
      <c r="J2" s="40"/>
      <c r="K2" s="40"/>
      <c r="L2" s="40"/>
      <c r="M2" s="40"/>
      <c r="N2" s="40"/>
      <c r="O2" s="40"/>
      <c r="P2" s="40"/>
      <c r="Q2" s="40"/>
      <c r="R2" s="61"/>
      <c r="S2" s="61"/>
    </row>
    <row r="3" spans="1:19" s="21" customFormat="1" ht="9.75" customHeight="1">
      <c r="A3" s="43"/>
      <c r="B3" s="94"/>
      <c r="C3" s="38"/>
      <c r="D3" s="41"/>
      <c r="E3" s="41"/>
      <c r="F3" s="26"/>
      <c r="G3" s="26"/>
      <c r="H3" s="41"/>
      <c r="I3" s="41"/>
      <c r="J3" s="41"/>
      <c r="K3" s="41"/>
      <c r="L3" s="41"/>
      <c r="M3" s="41"/>
      <c r="N3" s="41"/>
      <c r="O3" s="41"/>
      <c r="P3" s="41"/>
      <c r="Q3" s="41"/>
      <c r="R3" s="61"/>
      <c r="S3" s="61"/>
    </row>
    <row r="4" spans="1:19" s="21" customFormat="1" ht="18">
      <c r="A4" s="43"/>
      <c r="B4" s="31" t="s">
        <v>476</v>
      </c>
      <c r="C4" s="38"/>
      <c r="D4" s="41"/>
      <c r="E4" s="41"/>
      <c r="F4" s="26"/>
      <c r="G4" s="26"/>
      <c r="H4" s="41"/>
      <c r="I4" s="41"/>
      <c r="J4" s="41"/>
      <c r="K4" s="41"/>
      <c r="L4" s="41"/>
      <c r="M4" s="41"/>
      <c r="N4" s="41"/>
      <c r="O4" s="41"/>
      <c r="P4" s="41"/>
      <c r="Q4" s="41"/>
      <c r="R4" s="61"/>
      <c r="S4" s="61"/>
    </row>
    <row r="5" spans="1:19" s="21" customFormat="1" ht="9.75" customHeight="1">
      <c r="A5" s="43"/>
      <c r="B5" s="31"/>
      <c r="C5" s="38"/>
      <c r="D5" s="41"/>
      <c r="E5" s="41"/>
      <c r="F5" s="26"/>
      <c r="G5" s="26"/>
      <c r="H5" s="41"/>
      <c r="I5" s="41"/>
      <c r="J5" s="41"/>
      <c r="K5" s="41"/>
      <c r="L5" s="41"/>
      <c r="M5" s="41"/>
      <c r="N5" s="41"/>
      <c r="O5" s="41"/>
      <c r="P5" s="41"/>
      <c r="Q5" s="41"/>
      <c r="R5" s="61"/>
      <c r="S5" s="61"/>
    </row>
    <row r="6" spans="1:19" ht="15.75">
      <c r="B6" s="37" t="s">
        <v>481</v>
      </c>
      <c r="C6" s="37"/>
      <c r="D6" s="408"/>
      <c r="E6" s="408"/>
      <c r="F6" s="42"/>
      <c r="G6" s="42"/>
      <c r="H6" s="42"/>
      <c r="I6" s="42"/>
      <c r="J6" s="42"/>
      <c r="K6" s="42"/>
      <c r="L6" s="42"/>
      <c r="M6" s="42"/>
      <c r="N6" s="42"/>
      <c r="O6" s="42"/>
      <c r="P6" s="42"/>
      <c r="Q6" s="42"/>
      <c r="R6" s="42"/>
      <c r="S6" s="42"/>
    </row>
    <row r="7" spans="1:19" ht="7.5" customHeight="1">
      <c r="B7" s="4"/>
      <c r="C7" s="37"/>
      <c r="D7" s="408"/>
      <c r="E7" s="408"/>
      <c r="F7" s="42"/>
      <c r="G7" s="42"/>
      <c r="H7" s="42"/>
      <c r="I7" s="42"/>
      <c r="J7" s="42"/>
      <c r="K7" s="42"/>
      <c r="L7" s="42"/>
      <c r="M7" s="42"/>
      <c r="N7" s="42"/>
      <c r="O7" s="42"/>
      <c r="P7" s="42"/>
      <c r="Q7" s="42"/>
      <c r="R7" s="42"/>
      <c r="S7" s="42"/>
    </row>
    <row r="8" spans="1:19">
      <c r="B8" s="409" t="s">
        <v>482</v>
      </c>
      <c r="C8" s="408"/>
      <c r="D8" s="408"/>
      <c r="E8" s="408"/>
      <c r="F8" s="42"/>
      <c r="G8" s="42"/>
      <c r="H8" s="42"/>
      <c r="I8" s="42"/>
      <c r="J8" s="42"/>
      <c r="K8" s="42"/>
      <c r="L8" s="42"/>
      <c r="M8" s="42"/>
      <c r="N8" s="42"/>
      <c r="O8" s="42"/>
      <c r="P8" s="42"/>
      <c r="Q8" s="42"/>
      <c r="R8" s="42"/>
      <c r="S8" s="42"/>
    </row>
    <row r="9" spans="1:19" ht="12" customHeight="1" thickBot="1">
      <c r="B9" s="406"/>
      <c r="C9" s="406"/>
      <c r="D9" s="406"/>
      <c r="E9" s="406"/>
    </row>
    <row r="10" spans="1:19" ht="17.25" customHeight="1" thickTop="1">
      <c r="B10" s="410"/>
      <c r="C10" s="411"/>
      <c r="D10" s="410"/>
      <c r="E10" s="410"/>
      <c r="F10" s="36"/>
      <c r="G10" s="36"/>
      <c r="H10" s="36"/>
      <c r="I10" s="36"/>
      <c r="J10" s="36"/>
      <c r="K10" s="36"/>
      <c r="L10" s="36"/>
      <c r="M10" s="36"/>
      <c r="N10" s="36"/>
      <c r="O10" s="58"/>
      <c r="P10" s="58"/>
      <c r="Q10" s="33"/>
      <c r="R10" s="412" t="s">
        <v>486</v>
      </c>
      <c r="S10" s="412" t="s">
        <v>18</v>
      </c>
    </row>
    <row r="11" spans="1:19" ht="15.75" customHeight="1" thickBot="1">
      <c r="B11" s="410"/>
      <c r="C11" s="411"/>
      <c r="D11" s="410"/>
      <c r="E11" s="410"/>
      <c r="F11" s="36"/>
      <c r="G11" s="36"/>
      <c r="H11" s="36"/>
      <c r="I11" s="36"/>
      <c r="J11" s="36"/>
      <c r="K11" s="36"/>
      <c r="L11" s="36"/>
      <c r="M11" s="36"/>
      <c r="N11" s="36"/>
      <c r="O11" s="58"/>
      <c r="P11" s="58"/>
      <c r="Q11" s="33"/>
      <c r="R11" s="413">
        <v>34335</v>
      </c>
      <c r="S11" s="413">
        <v>41607</v>
      </c>
    </row>
    <row r="12" spans="1:19" ht="15.75" thickTop="1">
      <c r="B12" s="406"/>
      <c r="C12" s="406"/>
      <c r="D12" s="406"/>
      <c r="E12" s="406"/>
    </row>
    <row r="13" spans="1:19" ht="21" thickBot="1">
      <c r="B13" s="563" t="s">
        <v>6</v>
      </c>
      <c r="C13" s="563"/>
      <c r="D13" s="563"/>
      <c r="E13" s="45">
        <v>1</v>
      </c>
      <c r="F13" s="45" t="s">
        <v>75</v>
      </c>
      <c r="G13" s="45"/>
      <c r="H13" s="121"/>
      <c r="I13" s="120"/>
      <c r="J13" s="120"/>
      <c r="K13" s="120"/>
      <c r="L13" s="122"/>
      <c r="M13" s="122"/>
      <c r="N13" s="122"/>
      <c r="O13" s="122"/>
      <c r="P13" s="122"/>
      <c r="Q13" s="122"/>
      <c r="R13" s="122"/>
      <c r="S13" s="122"/>
    </row>
    <row r="14" spans="1:19" ht="30" customHeight="1" thickTop="1">
      <c r="B14" s="564" t="s">
        <v>413</v>
      </c>
      <c r="C14" s="566" t="s">
        <v>43</v>
      </c>
      <c r="D14" s="197" t="s">
        <v>140</v>
      </c>
      <c r="E14" s="198"/>
      <c r="F14" s="199"/>
      <c r="G14" s="199"/>
      <c r="H14" s="568" t="s">
        <v>141</v>
      </c>
      <c r="I14" s="568" t="s">
        <v>10</v>
      </c>
      <c r="J14" s="568" t="s">
        <v>44</v>
      </c>
      <c r="K14" s="568" t="s">
        <v>45</v>
      </c>
      <c r="L14" s="568" t="s">
        <v>46</v>
      </c>
      <c r="M14" s="568" t="s">
        <v>449</v>
      </c>
      <c r="N14" s="568" t="s">
        <v>142</v>
      </c>
      <c r="O14" s="414" t="s">
        <v>484</v>
      </c>
      <c r="P14" s="414"/>
      <c r="Q14" s="568" t="s">
        <v>485</v>
      </c>
      <c r="R14" s="568" t="s">
        <v>143</v>
      </c>
      <c r="S14" s="554" t="s">
        <v>17</v>
      </c>
    </row>
    <row r="15" spans="1:19" ht="41.25" customHeight="1" thickBot="1">
      <c r="B15" s="565"/>
      <c r="C15" s="567"/>
      <c r="D15" s="265" t="s">
        <v>0</v>
      </c>
      <c r="E15" s="265" t="s">
        <v>12</v>
      </c>
      <c r="F15" s="266" t="s">
        <v>48</v>
      </c>
      <c r="G15" s="266" t="s">
        <v>450</v>
      </c>
      <c r="H15" s="569"/>
      <c r="I15" s="569"/>
      <c r="J15" s="569"/>
      <c r="K15" s="569"/>
      <c r="L15" s="569"/>
      <c r="M15" s="569"/>
      <c r="N15" s="569"/>
      <c r="O15" s="345" t="s">
        <v>483</v>
      </c>
      <c r="P15" s="345" t="s">
        <v>59</v>
      </c>
      <c r="Q15" s="569"/>
      <c r="R15" s="569"/>
      <c r="S15" s="555"/>
    </row>
    <row r="16" spans="1:19" ht="19.5" customHeight="1" thickTop="1" thickBot="1">
      <c r="B16" s="267" t="s">
        <v>451</v>
      </c>
      <c r="C16" s="268"/>
      <c r="D16" s="268"/>
      <c r="E16" s="268"/>
      <c r="F16" s="268"/>
      <c r="G16" s="268"/>
      <c r="H16" s="268"/>
      <c r="I16" s="268"/>
      <c r="J16" s="268"/>
      <c r="K16" s="268"/>
      <c r="L16" s="268"/>
      <c r="M16" s="268"/>
      <c r="N16" s="268"/>
      <c r="O16" s="268"/>
      <c r="P16" s="268"/>
      <c r="Q16" s="268"/>
      <c r="R16" s="268"/>
      <c r="S16" s="269"/>
    </row>
    <row r="17" spans="1:22" ht="79.5" thickTop="1">
      <c r="A17" s="62" t="e">
        <v>#REF!</v>
      </c>
      <c r="B17" s="233">
        <v>1</v>
      </c>
      <c r="C17" s="235" t="s">
        <v>395</v>
      </c>
      <c r="D17" s="235" t="s">
        <v>237</v>
      </c>
      <c r="E17" s="234" t="s">
        <v>353</v>
      </c>
      <c r="F17" s="236">
        <v>1</v>
      </c>
      <c r="G17" s="236" t="s">
        <v>390</v>
      </c>
      <c r="H17" s="236" t="s">
        <v>23</v>
      </c>
      <c r="I17" s="305" t="s">
        <v>354</v>
      </c>
      <c r="J17" s="306">
        <v>38295</v>
      </c>
      <c r="K17" s="306">
        <v>39634</v>
      </c>
      <c r="L17" s="307">
        <v>5364761232</v>
      </c>
      <c r="M17" s="307">
        <v>5364761232</v>
      </c>
      <c r="N17" s="308">
        <v>1</v>
      </c>
      <c r="O17" s="307">
        <v>5364761232</v>
      </c>
      <c r="P17" s="307">
        <v>14985</v>
      </c>
      <c r="Q17" s="556">
        <v>5768.6040712468193</v>
      </c>
      <c r="R17" s="236" t="s">
        <v>23</v>
      </c>
      <c r="S17" s="309" t="s">
        <v>396</v>
      </c>
      <c r="U17" s="195">
        <v>1</v>
      </c>
    </row>
    <row r="18" spans="1:22" ht="84" customHeight="1">
      <c r="A18" s="62" t="e">
        <v>#REF!</v>
      </c>
      <c r="B18" s="252">
        <v>2</v>
      </c>
      <c r="C18" s="254" t="s">
        <v>418</v>
      </c>
      <c r="D18" s="254" t="s">
        <v>452</v>
      </c>
      <c r="E18" s="253" t="s">
        <v>453</v>
      </c>
      <c r="F18" s="213">
        <v>0.5</v>
      </c>
      <c r="G18" s="213" t="s">
        <v>390</v>
      </c>
      <c r="H18" s="213" t="s">
        <v>23</v>
      </c>
      <c r="I18" s="280" t="s">
        <v>354</v>
      </c>
      <c r="J18" s="293">
        <v>35453</v>
      </c>
      <c r="K18" s="293">
        <v>37126</v>
      </c>
      <c r="L18" s="276">
        <v>4105331367</v>
      </c>
      <c r="M18" s="276">
        <v>5240267062</v>
      </c>
      <c r="N18" s="295">
        <v>1</v>
      </c>
      <c r="O18" s="276">
        <v>5240267062</v>
      </c>
      <c r="P18" s="276">
        <v>30466</v>
      </c>
      <c r="Q18" s="557"/>
      <c r="R18" s="213" t="s">
        <v>23</v>
      </c>
      <c r="S18" s="310"/>
      <c r="U18" s="195">
        <v>1</v>
      </c>
    </row>
    <row r="19" spans="1:22" ht="114.75" customHeight="1" thickBot="1">
      <c r="A19" s="62" t="e">
        <v>#REF!</v>
      </c>
      <c r="B19" s="239">
        <v>3</v>
      </c>
      <c r="C19" s="241" t="s">
        <v>418</v>
      </c>
      <c r="D19" s="241" t="s">
        <v>454</v>
      </c>
      <c r="E19" s="240" t="s">
        <v>455</v>
      </c>
      <c r="F19" s="311">
        <v>0.9</v>
      </c>
      <c r="G19" s="311" t="s">
        <v>390</v>
      </c>
      <c r="H19" s="242" t="s">
        <v>23</v>
      </c>
      <c r="I19" s="242" t="s">
        <v>354</v>
      </c>
      <c r="J19" s="312">
        <v>38385</v>
      </c>
      <c r="K19" s="312">
        <v>39814</v>
      </c>
      <c r="L19" s="313">
        <v>2168499654</v>
      </c>
      <c r="M19" s="313">
        <v>2250917484</v>
      </c>
      <c r="N19" s="314">
        <v>1</v>
      </c>
      <c r="O19" s="313">
        <v>2250917484</v>
      </c>
      <c r="P19" s="313">
        <v>5900</v>
      </c>
      <c r="Q19" s="558"/>
      <c r="R19" s="311" t="s">
        <v>23</v>
      </c>
      <c r="S19" s="315"/>
      <c r="U19" s="195">
        <v>1</v>
      </c>
      <c r="V19" s="142">
        <v>4529.9204749446571</v>
      </c>
    </row>
    <row r="20" spans="1:22" ht="16.5" thickTop="1" thickBot="1">
      <c r="B20" s="267" t="s">
        <v>144</v>
      </c>
      <c r="C20" s="268"/>
      <c r="D20" s="268"/>
      <c r="E20" s="268"/>
      <c r="F20" s="268"/>
      <c r="G20" s="268"/>
      <c r="H20" s="268"/>
      <c r="I20" s="268"/>
      <c r="J20" s="268"/>
      <c r="K20" s="268"/>
      <c r="L20" s="268"/>
      <c r="M20" s="268"/>
      <c r="N20" s="268"/>
      <c r="O20" s="268"/>
      <c r="P20" s="313"/>
      <c r="Q20" s="268"/>
      <c r="R20" s="268"/>
      <c r="S20" s="269"/>
      <c r="U20" s="142">
        <v>3</v>
      </c>
    </row>
    <row r="21" spans="1:22" ht="149.25" customHeight="1" thickTop="1" thickBot="1">
      <c r="A21" s="62" t="e">
        <v>#REF!</v>
      </c>
      <c r="B21" s="220">
        <v>4</v>
      </c>
      <c r="C21" s="221" t="s">
        <v>456</v>
      </c>
      <c r="D21" s="221" t="s">
        <v>457</v>
      </c>
      <c r="E21" s="316" t="s">
        <v>458</v>
      </c>
      <c r="F21" s="222">
        <v>1</v>
      </c>
      <c r="G21" s="222" t="s">
        <v>390</v>
      </c>
      <c r="H21" s="222" t="s">
        <v>22</v>
      </c>
      <c r="I21" s="223" t="s">
        <v>76</v>
      </c>
      <c r="J21" s="224">
        <v>41095</v>
      </c>
      <c r="K21" s="224" t="s">
        <v>459</v>
      </c>
      <c r="L21" s="225">
        <v>350000000</v>
      </c>
      <c r="M21" s="225">
        <v>3865959610</v>
      </c>
      <c r="N21" s="226">
        <v>1</v>
      </c>
      <c r="O21" s="225">
        <v>3865959610</v>
      </c>
      <c r="P21" s="313">
        <v>6822</v>
      </c>
      <c r="Q21" s="225">
        <v>1922.8680237489398</v>
      </c>
      <c r="R21" s="317"/>
      <c r="S21" s="318" t="s">
        <v>460</v>
      </c>
      <c r="U21" s="195">
        <v>0</v>
      </c>
    </row>
    <row r="22" spans="1:22" ht="16.5" thickTop="1" thickBot="1">
      <c r="B22" s="283"/>
      <c r="C22" s="277"/>
      <c r="D22" s="277"/>
      <c r="E22" s="277"/>
      <c r="F22" s="277"/>
      <c r="G22" s="277"/>
      <c r="H22" s="277"/>
      <c r="I22" s="277"/>
      <c r="J22" s="277"/>
      <c r="K22" s="277"/>
      <c r="L22" s="277"/>
      <c r="M22" s="277"/>
      <c r="N22" s="277"/>
      <c r="O22" s="277"/>
      <c r="P22" s="277"/>
      <c r="Q22" s="277"/>
      <c r="R22" s="277"/>
      <c r="S22" s="46"/>
    </row>
    <row r="23" spans="1:22" ht="20.25" thickTop="1" thickBot="1">
      <c r="S23" s="200" t="s">
        <v>63</v>
      </c>
    </row>
    <row r="24" spans="1:22" ht="17.25" thickTop="1" thickBot="1">
      <c r="L24" s="125"/>
      <c r="M24" s="125"/>
      <c r="N24" s="125"/>
      <c r="Q24" s="559" t="s">
        <v>543</v>
      </c>
      <c r="R24" s="560"/>
      <c r="S24" s="319">
        <v>800</v>
      </c>
    </row>
    <row r="25" spans="1:22" ht="17.25" thickTop="1" thickBot="1">
      <c r="Q25" s="559" t="s">
        <v>544</v>
      </c>
      <c r="R25" s="560"/>
      <c r="S25" s="319">
        <v>0</v>
      </c>
    </row>
    <row r="26" spans="1:22" s="216" customFormat="1" ht="20.25" thickTop="1" thickBot="1">
      <c r="A26" s="214"/>
      <c r="Q26" s="561" t="s">
        <v>29</v>
      </c>
      <c r="R26" s="562"/>
      <c r="S26" s="282">
        <f>+SUM(S24:S25)</f>
        <v>800</v>
      </c>
    </row>
    <row r="27" spans="1:22" ht="15.75" thickTop="1"/>
    <row r="29" spans="1:22" ht="21" thickBot="1">
      <c r="B29" s="563" t="s">
        <v>6</v>
      </c>
      <c r="C29" s="563"/>
      <c r="D29" s="563"/>
      <c r="E29" s="45">
        <v>2</v>
      </c>
      <c r="F29" s="45" t="s">
        <v>78</v>
      </c>
      <c r="G29" s="45"/>
      <c r="H29" s="121"/>
      <c r="I29" s="120"/>
      <c r="J29" s="120"/>
      <c r="K29" s="120"/>
      <c r="L29" s="122"/>
      <c r="M29" s="122"/>
      <c r="N29" s="122"/>
      <c r="O29" s="122"/>
      <c r="P29" s="122"/>
      <c r="Q29" s="122"/>
      <c r="R29" s="122"/>
      <c r="S29" s="122"/>
    </row>
    <row r="30" spans="1:22" ht="30" customHeight="1" thickTop="1">
      <c r="B30" s="564" t="s">
        <v>413</v>
      </c>
      <c r="C30" s="566" t="s">
        <v>43</v>
      </c>
      <c r="D30" s="197" t="s">
        <v>140</v>
      </c>
      <c r="E30" s="198"/>
      <c r="F30" s="199"/>
      <c r="G30" s="199"/>
      <c r="H30" s="568" t="s">
        <v>141</v>
      </c>
      <c r="I30" s="568" t="s">
        <v>10</v>
      </c>
      <c r="J30" s="568" t="s">
        <v>44</v>
      </c>
      <c r="K30" s="568" t="s">
        <v>45</v>
      </c>
      <c r="L30" s="568" t="s">
        <v>46</v>
      </c>
      <c r="M30" s="568" t="s">
        <v>449</v>
      </c>
      <c r="N30" s="568" t="s">
        <v>142</v>
      </c>
      <c r="O30" s="414" t="s">
        <v>484</v>
      </c>
      <c r="P30" s="414"/>
      <c r="Q30" s="568" t="s">
        <v>485</v>
      </c>
      <c r="R30" s="568" t="s">
        <v>143</v>
      </c>
      <c r="S30" s="554" t="s">
        <v>17</v>
      </c>
    </row>
    <row r="31" spans="1:22" ht="41.25" customHeight="1" thickBot="1">
      <c r="B31" s="565"/>
      <c r="C31" s="567"/>
      <c r="D31" s="346" t="s">
        <v>0</v>
      </c>
      <c r="E31" s="346" t="s">
        <v>12</v>
      </c>
      <c r="F31" s="347" t="s">
        <v>48</v>
      </c>
      <c r="G31" s="347" t="s">
        <v>450</v>
      </c>
      <c r="H31" s="569"/>
      <c r="I31" s="569"/>
      <c r="J31" s="569"/>
      <c r="K31" s="569"/>
      <c r="L31" s="569"/>
      <c r="M31" s="569"/>
      <c r="N31" s="569"/>
      <c r="O31" s="345" t="s">
        <v>483</v>
      </c>
      <c r="P31" s="345" t="s">
        <v>59</v>
      </c>
      <c r="Q31" s="569"/>
      <c r="R31" s="569"/>
      <c r="S31" s="555"/>
    </row>
    <row r="32" spans="1:22" ht="24" customHeight="1" thickTop="1" thickBot="1">
      <c r="B32" s="267" t="s">
        <v>451</v>
      </c>
      <c r="C32" s="270"/>
      <c r="D32" s="270"/>
      <c r="E32" s="270"/>
      <c r="F32" s="270"/>
      <c r="G32" s="270"/>
      <c r="H32" s="270"/>
      <c r="I32" s="270"/>
      <c r="J32" s="270"/>
      <c r="K32" s="270"/>
      <c r="L32" s="270"/>
      <c r="M32" s="270"/>
      <c r="N32" s="270"/>
      <c r="O32" s="270"/>
      <c r="P32" s="270"/>
      <c r="Q32" s="270"/>
      <c r="R32" s="270"/>
      <c r="S32" s="271"/>
    </row>
    <row r="33" spans="1:22" ht="114.75" customHeight="1" thickTop="1">
      <c r="A33" s="62" t="e">
        <v>#REF!</v>
      </c>
      <c r="B33" s="233">
        <v>1</v>
      </c>
      <c r="C33" s="235" t="s">
        <v>418</v>
      </c>
      <c r="D33" s="235" t="s">
        <v>365</v>
      </c>
      <c r="E33" s="234" t="s">
        <v>364</v>
      </c>
      <c r="F33" s="236">
        <v>0.75</v>
      </c>
      <c r="G33" s="236" t="s">
        <v>390</v>
      </c>
      <c r="H33" s="236" t="s">
        <v>23</v>
      </c>
      <c r="I33" s="305" t="s">
        <v>366</v>
      </c>
      <c r="J33" s="115">
        <v>38374</v>
      </c>
      <c r="K33" s="115">
        <v>39512</v>
      </c>
      <c r="L33" s="90">
        <v>4584728442</v>
      </c>
      <c r="M33" s="90">
        <v>4584728442</v>
      </c>
      <c r="N33" s="308">
        <v>1</v>
      </c>
      <c r="O33" s="307">
        <v>4584728442</v>
      </c>
      <c r="P33" s="307">
        <v>12018</v>
      </c>
      <c r="Q33" s="556">
        <v>5768.6040712468193</v>
      </c>
      <c r="R33" s="236" t="s">
        <v>23</v>
      </c>
      <c r="S33" s="309"/>
      <c r="U33" s="195">
        <v>1</v>
      </c>
    </row>
    <row r="34" spans="1:22" ht="84" customHeight="1">
      <c r="A34" s="62" t="e">
        <v>#REF!</v>
      </c>
      <c r="B34" s="252">
        <v>2</v>
      </c>
      <c r="C34" s="114" t="s">
        <v>418</v>
      </c>
      <c r="D34" s="114" t="s">
        <v>361</v>
      </c>
      <c r="E34" s="272" t="s">
        <v>360</v>
      </c>
      <c r="F34" s="213">
        <v>0.33</v>
      </c>
      <c r="G34" s="213" t="s">
        <v>390</v>
      </c>
      <c r="H34" s="213" t="s">
        <v>23</v>
      </c>
      <c r="I34" s="280" t="s">
        <v>80</v>
      </c>
      <c r="J34" s="115">
        <v>39792</v>
      </c>
      <c r="K34" s="115">
        <v>40977</v>
      </c>
      <c r="L34" s="90">
        <v>4790880852</v>
      </c>
      <c r="M34" s="90">
        <v>4790880852</v>
      </c>
      <c r="N34" s="295">
        <v>1</v>
      </c>
      <c r="O34" s="276">
        <v>4790880852</v>
      </c>
      <c r="P34" s="276">
        <v>10381</v>
      </c>
      <c r="Q34" s="557"/>
      <c r="R34" s="213" t="s">
        <v>23</v>
      </c>
      <c r="S34" s="310"/>
      <c r="U34" s="195">
        <v>1</v>
      </c>
    </row>
    <row r="35" spans="1:22" ht="114.75" customHeight="1" thickBot="1">
      <c r="A35" s="62" t="e">
        <v>#REF!</v>
      </c>
      <c r="B35" s="239">
        <v>3</v>
      </c>
      <c r="C35" s="241" t="s">
        <v>72</v>
      </c>
      <c r="D35" s="241" t="s">
        <v>420</v>
      </c>
      <c r="E35" s="240" t="s">
        <v>421</v>
      </c>
      <c r="F35" s="311">
        <v>0.5</v>
      </c>
      <c r="G35" s="311" t="s">
        <v>390</v>
      </c>
      <c r="H35" s="242" t="s">
        <v>23</v>
      </c>
      <c r="I35" s="242" t="s">
        <v>366</v>
      </c>
      <c r="J35" s="312">
        <v>38033</v>
      </c>
      <c r="K35" s="312">
        <v>40771</v>
      </c>
      <c r="L35" s="313">
        <v>8682599118</v>
      </c>
      <c r="M35" s="313">
        <v>8682599118</v>
      </c>
      <c r="N35" s="314">
        <v>1</v>
      </c>
      <c r="O35" s="313">
        <v>8682599118</v>
      </c>
      <c r="P35" s="313">
        <v>24253</v>
      </c>
      <c r="Q35" s="558"/>
      <c r="R35" s="311" t="s">
        <v>23</v>
      </c>
      <c r="S35" s="296"/>
      <c r="U35" s="195">
        <v>1</v>
      </c>
      <c r="V35" s="142" t="e">
        <v>#DIV/0!</v>
      </c>
    </row>
    <row r="36" spans="1:22" ht="24.75" customHeight="1" thickTop="1" thickBot="1">
      <c r="B36" s="267" t="s">
        <v>144</v>
      </c>
      <c r="C36" s="268"/>
      <c r="D36" s="268"/>
      <c r="E36" s="268"/>
      <c r="F36" s="268"/>
      <c r="G36" s="268"/>
      <c r="H36" s="268"/>
      <c r="I36" s="268"/>
      <c r="J36" s="268"/>
      <c r="K36" s="268"/>
      <c r="L36" s="268"/>
      <c r="M36" s="268"/>
      <c r="N36" s="268"/>
      <c r="O36" s="268"/>
      <c r="P36" s="268"/>
      <c r="Q36" s="268"/>
      <c r="R36" s="268"/>
      <c r="S36" s="269"/>
      <c r="U36" s="142">
        <v>3</v>
      </c>
    </row>
    <row r="37" spans="1:22" ht="80.25" customHeight="1" thickTop="1" thickBot="1">
      <c r="A37" s="62" t="e">
        <v>#REF!</v>
      </c>
      <c r="B37" s="220">
        <v>4</v>
      </c>
      <c r="C37" s="221" t="s">
        <v>461</v>
      </c>
      <c r="D37" s="221" t="s">
        <v>462</v>
      </c>
      <c r="E37" s="316" t="s">
        <v>463</v>
      </c>
      <c r="F37" s="222">
        <v>0.35</v>
      </c>
      <c r="G37" s="222" t="s">
        <v>390</v>
      </c>
      <c r="H37" s="222" t="s">
        <v>23</v>
      </c>
      <c r="I37" s="223" t="s">
        <v>464</v>
      </c>
      <c r="J37" s="224">
        <v>40931</v>
      </c>
      <c r="K37" s="224">
        <v>41230</v>
      </c>
      <c r="L37" s="225">
        <v>1193000000</v>
      </c>
      <c r="M37" s="225">
        <v>1193000000</v>
      </c>
      <c r="N37" s="226">
        <v>1</v>
      </c>
      <c r="O37" s="225">
        <v>1193000000</v>
      </c>
      <c r="P37" s="313">
        <v>2105</v>
      </c>
      <c r="Q37" s="225">
        <v>1922.8680237489398</v>
      </c>
      <c r="R37" s="320" t="s">
        <v>23</v>
      </c>
      <c r="S37" s="321"/>
      <c r="U37" s="195">
        <v>1</v>
      </c>
    </row>
    <row r="38" spans="1:22" ht="16.5" thickTop="1" thickBot="1">
      <c r="B38" s="59"/>
      <c r="C38" s="60"/>
      <c r="D38" s="60"/>
      <c r="E38" s="60"/>
      <c r="F38" s="60"/>
      <c r="G38" s="60"/>
      <c r="H38" s="60"/>
      <c r="I38" s="60"/>
      <c r="J38" s="60"/>
      <c r="K38" s="60"/>
      <c r="L38" s="60"/>
      <c r="M38" s="60"/>
      <c r="N38" s="60"/>
      <c r="O38" s="60"/>
      <c r="P38" s="60"/>
      <c r="Q38" s="60"/>
      <c r="R38" s="60"/>
      <c r="S38" s="46"/>
    </row>
    <row r="39" spans="1:22" ht="20.25" thickTop="1" thickBot="1">
      <c r="S39" s="200" t="s">
        <v>63</v>
      </c>
    </row>
    <row r="40" spans="1:22" ht="20.25" thickTop="1" thickBot="1">
      <c r="L40" s="125"/>
      <c r="M40" s="125"/>
      <c r="N40" s="125"/>
      <c r="Q40" s="559" t="s">
        <v>543</v>
      </c>
      <c r="R40" s="560"/>
      <c r="S40" s="467" t="s">
        <v>517</v>
      </c>
    </row>
    <row r="41" spans="1:22" ht="20.25" thickTop="1" thickBot="1">
      <c r="Q41" s="559" t="s">
        <v>544</v>
      </c>
      <c r="R41" s="560"/>
      <c r="S41" s="467" t="s">
        <v>517</v>
      </c>
    </row>
    <row r="42" spans="1:22" s="216" customFormat="1" ht="20.25" thickTop="1" thickBot="1">
      <c r="A42" s="214"/>
      <c r="Q42" s="561" t="s">
        <v>29</v>
      </c>
      <c r="R42" s="562"/>
      <c r="S42" s="468" t="s">
        <v>517</v>
      </c>
    </row>
    <row r="43" spans="1:22" ht="15.75" thickTop="1"/>
    <row r="45" spans="1:22" ht="21" thickBot="1">
      <c r="B45" s="563" t="s">
        <v>6</v>
      </c>
      <c r="C45" s="563"/>
      <c r="D45" s="563"/>
      <c r="E45" s="45">
        <v>3</v>
      </c>
      <c r="F45" s="45" t="s">
        <v>82</v>
      </c>
      <c r="G45" s="45"/>
      <c r="H45" s="121"/>
      <c r="I45" s="120"/>
      <c r="J45" s="120"/>
      <c r="K45" s="120"/>
      <c r="L45" s="122"/>
      <c r="M45" s="122"/>
      <c r="N45" s="122"/>
      <c r="O45" s="122"/>
      <c r="P45" s="122"/>
      <c r="Q45" s="122"/>
      <c r="R45" s="122"/>
      <c r="S45" s="122"/>
    </row>
    <row r="46" spans="1:22" ht="30" customHeight="1" thickTop="1">
      <c r="B46" s="564" t="s">
        <v>413</v>
      </c>
      <c r="C46" s="566" t="s">
        <v>43</v>
      </c>
      <c r="D46" s="197" t="s">
        <v>140</v>
      </c>
      <c r="E46" s="198"/>
      <c r="F46" s="199"/>
      <c r="G46" s="199"/>
      <c r="H46" s="568" t="s">
        <v>141</v>
      </c>
      <c r="I46" s="568" t="s">
        <v>10</v>
      </c>
      <c r="J46" s="568" t="s">
        <v>44</v>
      </c>
      <c r="K46" s="568" t="s">
        <v>45</v>
      </c>
      <c r="L46" s="568" t="s">
        <v>46</v>
      </c>
      <c r="M46" s="568" t="s">
        <v>449</v>
      </c>
      <c r="N46" s="568" t="s">
        <v>142</v>
      </c>
      <c r="O46" s="414" t="s">
        <v>484</v>
      </c>
      <c r="P46" s="414"/>
      <c r="Q46" s="568" t="s">
        <v>485</v>
      </c>
      <c r="R46" s="568" t="s">
        <v>143</v>
      </c>
      <c r="S46" s="554" t="s">
        <v>17</v>
      </c>
    </row>
    <row r="47" spans="1:22" ht="41.25" customHeight="1" thickBot="1">
      <c r="B47" s="565"/>
      <c r="C47" s="567"/>
      <c r="D47" s="346" t="s">
        <v>0</v>
      </c>
      <c r="E47" s="346" t="s">
        <v>12</v>
      </c>
      <c r="F47" s="347" t="s">
        <v>48</v>
      </c>
      <c r="G47" s="347" t="s">
        <v>450</v>
      </c>
      <c r="H47" s="569"/>
      <c r="I47" s="569"/>
      <c r="J47" s="569"/>
      <c r="K47" s="569"/>
      <c r="L47" s="569"/>
      <c r="M47" s="569"/>
      <c r="N47" s="569"/>
      <c r="O47" s="345" t="s">
        <v>483</v>
      </c>
      <c r="P47" s="345" t="s">
        <v>59</v>
      </c>
      <c r="Q47" s="569"/>
      <c r="R47" s="569"/>
      <c r="S47" s="555"/>
    </row>
    <row r="48" spans="1:22" ht="26.25" customHeight="1" thickTop="1" thickBot="1">
      <c r="B48" s="267" t="s">
        <v>451</v>
      </c>
      <c r="C48" s="270"/>
      <c r="D48" s="270"/>
      <c r="E48" s="270"/>
      <c r="F48" s="270"/>
      <c r="G48" s="270"/>
      <c r="H48" s="270"/>
      <c r="I48" s="270"/>
      <c r="J48" s="270"/>
      <c r="K48" s="270"/>
      <c r="L48" s="270"/>
      <c r="M48" s="270"/>
      <c r="N48" s="270"/>
      <c r="O48" s="270"/>
      <c r="P48" s="270"/>
      <c r="Q48" s="270"/>
      <c r="R48" s="270"/>
      <c r="S48" s="271"/>
    </row>
    <row r="49" spans="1:21" ht="102.75" customHeight="1" thickTop="1">
      <c r="A49" s="62" t="s">
        <v>308</v>
      </c>
      <c r="B49" s="233">
        <v>1</v>
      </c>
      <c r="C49" s="235" t="s">
        <v>418</v>
      </c>
      <c r="D49" s="235" t="s">
        <v>71</v>
      </c>
      <c r="E49" s="234" t="s">
        <v>465</v>
      </c>
      <c r="F49" s="236">
        <v>0.5</v>
      </c>
      <c r="G49" s="236" t="s">
        <v>390</v>
      </c>
      <c r="H49" s="236" t="s">
        <v>23</v>
      </c>
      <c r="I49" s="305" t="s">
        <v>381</v>
      </c>
      <c r="J49" s="306">
        <v>36333</v>
      </c>
      <c r="K49" s="306">
        <v>38915</v>
      </c>
      <c r="L49" s="307">
        <v>19941780178.779999</v>
      </c>
      <c r="M49" s="307">
        <v>19941780178.779999</v>
      </c>
      <c r="N49" s="308">
        <v>1</v>
      </c>
      <c r="O49" s="307">
        <v>19941780178.779999</v>
      </c>
      <c r="P49" s="307">
        <v>84335</v>
      </c>
      <c r="Q49" s="556">
        <v>5768.6040712468193</v>
      </c>
      <c r="R49" s="236" t="s">
        <v>23</v>
      </c>
      <c r="S49" s="322"/>
      <c r="U49" s="195">
        <v>1</v>
      </c>
    </row>
    <row r="50" spans="1:21" ht="82.5" customHeight="1">
      <c r="A50" s="62" t="s">
        <v>204</v>
      </c>
      <c r="B50" s="252">
        <v>2</v>
      </c>
      <c r="C50" s="254" t="s">
        <v>418</v>
      </c>
      <c r="D50" s="254" t="s">
        <v>380</v>
      </c>
      <c r="E50" s="253" t="s">
        <v>379</v>
      </c>
      <c r="F50" s="213">
        <v>0.3</v>
      </c>
      <c r="G50" s="213" t="s">
        <v>390</v>
      </c>
      <c r="H50" s="213" t="s">
        <v>23</v>
      </c>
      <c r="I50" s="280" t="s">
        <v>381</v>
      </c>
      <c r="J50" s="293">
        <v>39933</v>
      </c>
      <c r="K50" s="293">
        <v>41029</v>
      </c>
      <c r="L50" s="276">
        <v>9410306932</v>
      </c>
      <c r="M50" s="276">
        <v>9410306932</v>
      </c>
      <c r="N50" s="295">
        <v>1</v>
      </c>
      <c r="O50" s="276">
        <v>9410306932</v>
      </c>
      <c r="P50" s="276">
        <v>18938</v>
      </c>
      <c r="Q50" s="557"/>
      <c r="R50" s="213" t="s">
        <v>23</v>
      </c>
      <c r="S50" s="298"/>
      <c r="U50" s="195">
        <v>1</v>
      </c>
    </row>
    <row r="51" spans="1:21" ht="81" customHeight="1" thickBot="1">
      <c r="A51" s="62" t="s">
        <v>69</v>
      </c>
      <c r="B51" s="239">
        <v>3</v>
      </c>
      <c r="C51" s="241" t="s">
        <v>418</v>
      </c>
      <c r="D51" s="241" t="s">
        <v>466</v>
      </c>
      <c r="E51" s="240" t="s">
        <v>467</v>
      </c>
      <c r="F51" s="311">
        <v>0.3</v>
      </c>
      <c r="G51" s="311" t="s">
        <v>390</v>
      </c>
      <c r="H51" s="311" t="s">
        <v>23</v>
      </c>
      <c r="I51" s="242" t="s">
        <v>381</v>
      </c>
      <c r="J51" s="312">
        <v>39822</v>
      </c>
      <c r="K51" s="312">
        <v>40916</v>
      </c>
      <c r="L51" s="313">
        <v>4946572908</v>
      </c>
      <c r="M51" s="313">
        <v>4660386639</v>
      </c>
      <c r="N51" s="314">
        <v>1</v>
      </c>
      <c r="O51" s="313">
        <v>4660386639</v>
      </c>
      <c r="P51" s="313">
        <v>9955</v>
      </c>
      <c r="Q51" s="558"/>
      <c r="R51" s="311" t="s">
        <v>23</v>
      </c>
      <c r="S51" s="323"/>
      <c r="U51" s="195">
        <v>1</v>
      </c>
    </row>
    <row r="52" spans="1:21" ht="18" customHeight="1" thickTop="1" thickBot="1">
      <c r="B52" s="267" t="s">
        <v>144</v>
      </c>
      <c r="C52" s="268"/>
      <c r="D52" s="268"/>
      <c r="E52" s="268"/>
      <c r="F52" s="268"/>
      <c r="G52" s="268"/>
      <c r="H52" s="268"/>
      <c r="I52" s="268"/>
      <c r="J52" s="268"/>
      <c r="K52" s="268"/>
      <c r="L52" s="268"/>
      <c r="M52" s="268"/>
      <c r="N52" s="268"/>
      <c r="O52" s="268"/>
      <c r="P52" s="268"/>
      <c r="Q52" s="268"/>
      <c r="R52" s="268"/>
      <c r="S52" s="269"/>
      <c r="U52" s="142">
        <v>3</v>
      </c>
    </row>
    <row r="53" spans="1:21" ht="85.5" customHeight="1" thickTop="1" thickBot="1">
      <c r="A53" s="62" t="s">
        <v>468</v>
      </c>
      <c r="B53" s="220">
        <v>4</v>
      </c>
      <c r="C53" s="324" t="s">
        <v>434</v>
      </c>
      <c r="D53" s="324" t="s">
        <v>377</v>
      </c>
      <c r="E53" s="325" t="s">
        <v>376</v>
      </c>
      <c r="F53" s="317">
        <v>0.5</v>
      </c>
      <c r="G53" s="317" t="s">
        <v>390</v>
      </c>
      <c r="H53" s="317" t="s">
        <v>23</v>
      </c>
      <c r="I53" s="326" t="s">
        <v>85</v>
      </c>
      <c r="J53" s="224">
        <v>39595</v>
      </c>
      <c r="K53" s="224">
        <v>42035</v>
      </c>
      <c r="L53" s="225">
        <v>27746128392</v>
      </c>
      <c r="M53" s="225">
        <v>26207726779</v>
      </c>
      <c r="N53" s="226">
        <v>1</v>
      </c>
      <c r="O53" s="225">
        <v>26207726779</v>
      </c>
      <c r="P53" s="225">
        <f>ROUND(O53/LOOKUP(J53,[6]SMLM!$A$3:$A$35,[6]SMLM!$D$3:$D$35),0)</f>
        <v>56788</v>
      </c>
      <c r="Q53" s="225">
        <f>+[6]PRESUPUESTOS!$D$17*0.1/[6]SMLM!$D$35</f>
        <v>1922.8680237489398</v>
      </c>
      <c r="R53" s="317" t="str">
        <f>IF(P53&gt;=$Q$16,"SI","NO")</f>
        <v>SI</v>
      </c>
      <c r="S53" s="466" t="s">
        <v>508</v>
      </c>
    </row>
    <row r="54" spans="1:21" ht="16.5" thickTop="1" thickBot="1">
      <c r="B54" s="59"/>
      <c r="C54" s="60"/>
      <c r="D54" s="60"/>
      <c r="E54" s="60"/>
      <c r="F54" s="60"/>
      <c r="G54" s="60"/>
      <c r="H54" s="60"/>
      <c r="I54" s="60"/>
      <c r="J54" s="60"/>
      <c r="K54" s="60"/>
      <c r="L54" s="60"/>
      <c r="M54" s="60"/>
      <c r="N54" s="60"/>
      <c r="O54" s="60"/>
      <c r="P54" s="277"/>
      <c r="Q54" s="277"/>
      <c r="R54" s="277"/>
      <c r="S54" s="46"/>
    </row>
    <row r="55" spans="1:21" ht="20.25" thickTop="1" thickBot="1">
      <c r="S55" s="200" t="s">
        <v>63</v>
      </c>
    </row>
    <row r="56" spans="1:21" ht="17.25" thickTop="1" thickBot="1">
      <c r="L56" s="125"/>
      <c r="M56" s="125"/>
      <c r="N56" s="125"/>
      <c r="Q56" s="559" t="s">
        <v>543</v>
      </c>
      <c r="R56" s="560"/>
      <c r="S56" s="319">
        <v>800</v>
      </c>
    </row>
    <row r="57" spans="1:21" ht="17.25" thickTop="1" thickBot="1">
      <c r="Q57" s="559" t="s">
        <v>544</v>
      </c>
      <c r="R57" s="560"/>
      <c r="S57" s="319">
        <v>100</v>
      </c>
    </row>
    <row r="58" spans="1:21" s="216" customFormat="1" ht="20.25" thickTop="1" thickBot="1">
      <c r="A58" s="214"/>
      <c r="Q58" s="561" t="s">
        <v>29</v>
      </c>
      <c r="R58" s="562"/>
      <c r="S58" s="282">
        <f>+SUM(S56:S57)</f>
        <v>900</v>
      </c>
    </row>
    <row r="59" spans="1:21" ht="15.75" thickTop="1"/>
    <row r="61" spans="1:21" ht="21" thickBot="1">
      <c r="B61" s="563" t="s">
        <v>6</v>
      </c>
      <c r="C61" s="563"/>
      <c r="D61" s="563"/>
      <c r="E61" s="45">
        <v>4</v>
      </c>
      <c r="F61" s="45" t="s">
        <v>88</v>
      </c>
      <c r="G61" s="45"/>
      <c r="H61" s="121"/>
      <c r="I61" s="120"/>
      <c r="J61" s="120"/>
      <c r="K61" s="120"/>
      <c r="L61" s="122"/>
      <c r="M61" s="122"/>
      <c r="N61" s="122"/>
      <c r="O61" s="122"/>
      <c r="P61" s="122"/>
      <c r="Q61" s="122"/>
      <c r="R61" s="122"/>
      <c r="S61" s="122"/>
    </row>
    <row r="62" spans="1:21" ht="30" customHeight="1" thickTop="1">
      <c r="B62" s="564" t="s">
        <v>413</v>
      </c>
      <c r="C62" s="566" t="s">
        <v>43</v>
      </c>
      <c r="D62" s="197" t="s">
        <v>140</v>
      </c>
      <c r="E62" s="198"/>
      <c r="F62" s="199"/>
      <c r="G62" s="199"/>
      <c r="H62" s="568" t="s">
        <v>141</v>
      </c>
      <c r="I62" s="568" t="s">
        <v>10</v>
      </c>
      <c r="J62" s="568" t="s">
        <v>44</v>
      </c>
      <c r="K62" s="568" t="s">
        <v>45</v>
      </c>
      <c r="L62" s="568" t="s">
        <v>46</v>
      </c>
      <c r="M62" s="568" t="s">
        <v>449</v>
      </c>
      <c r="N62" s="568" t="s">
        <v>142</v>
      </c>
      <c r="O62" s="414" t="s">
        <v>484</v>
      </c>
      <c r="P62" s="414"/>
      <c r="Q62" s="568" t="s">
        <v>485</v>
      </c>
      <c r="R62" s="568" t="s">
        <v>143</v>
      </c>
      <c r="S62" s="554" t="s">
        <v>17</v>
      </c>
    </row>
    <row r="63" spans="1:21" ht="41.25" customHeight="1" thickBot="1">
      <c r="B63" s="565"/>
      <c r="C63" s="567"/>
      <c r="D63" s="346" t="s">
        <v>0</v>
      </c>
      <c r="E63" s="346" t="s">
        <v>12</v>
      </c>
      <c r="F63" s="347" t="s">
        <v>48</v>
      </c>
      <c r="G63" s="347" t="s">
        <v>450</v>
      </c>
      <c r="H63" s="569"/>
      <c r="I63" s="569"/>
      <c r="J63" s="569"/>
      <c r="K63" s="569"/>
      <c r="L63" s="569"/>
      <c r="M63" s="569"/>
      <c r="N63" s="569"/>
      <c r="O63" s="345" t="s">
        <v>483</v>
      </c>
      <c r="P63" s="345" t="s">
        <v>59</v>
      </c>
      <c r="Q63" s="569"/>
      <c r="R63" s="569"/>
      <c r="S63" s="555"/>
    </row>
    <row r="64" spans="1:21" ht="17.25" customHeight="1" thickTop="1" thickBot="1">
      <c r="B64" s="267" t="s">
        <v>451</v>
      </c>
      <c r="C64" s="270"/>
      <c r="D64" s="270"/>
      <c r="E64" s="270"/>
      <c r="F64" s="270"/>
      <c r="G64" s="270"/>
      <c r="H64" s="270"/>
      <c r="I64" s="270"/>
      <c r="J64" s="270"/>
      <c r="K64" s="270"/>
      <c r="L64" s="270"/>
      <c r="M64" s="270"/>
      <c r="N64" s="270"/>
      <c r="O64" s="270"/>
      <c r="P64" s="270"/>
      <c r="Q64" s="270"/>
      <c r="R64" s="270"/>
      <c r="S64" s="271"/>
    </row>
    <row r="65" spans="1:21" ht="45.75" thickTop="1">
      <c r="A65" s="62" t="e">
        <v>#REF!</v>
      </c>
      <c r="B65" s="233">
        <v>1</v>
      </c>
      <c r="C65" s="235" t="s">
        <v>191</v>
      </c>
      <c r="D65" s="235" t="s">
        <v>114</v>
      </c>
      <c r="E65" s="235" t="s">
        <v>536</v>
      </c>
      <c r="F65" s="236">
        <v>1</v>
      </c>
      <c r="G65" s="236" t="s">
        <v>125</v>
      </c>
      <c r="H65" s="236" t="s">
        <v>23</v>
      </c>
      <c r="I65" s="236" t="s">
        <v>178</v>
      </c>
      <c r="J65" s="306">
        <v>36324</v>
      </c>
      <c r="K65" s="306">
        <v>38530</v>
      </c>
      <c r="L65" s="348">
        <v>1497316793.0553656</v>
      </c>
      <c r="M65" s="348">
        <v>1497316793.0553656</v>
      </c>
      <c r="N65" s="308">
        <v>1</v>
      </c>
      <c r="O65" s="348">
        <v>1497316793.0553656</v>
      </c>
      <c r="P65" s="348">
        <v>6330</v>
      </c>
      <c r="Q65" s="556">
        <v>5768.6040712468193</v>
      </c>
      <c r="R65" s="236" t="s">
        <v>23</v>
      </c>
      <c r="S65" s="322"/>
      <c r="U65" s="195">
        <v>1</v>
      </c>
    </row>
    <row r="66" spans="1:21" ht="56.25">
      <c r="A66" s="62" t="e">
        <v>#REF!</v>
      </c>
      <c r="B66" s="252">
        <v>2</v>
      </c>
      <c r="C66" s="254" t="s">
        <v>192</v>
      </c>
      <c r="D66" s="254" t="s">
        <v>114</v>
      </c>
      <c r="E66" s="254" t="s">
        <v>193</v>
      </c>
      <c r="F66" s="213">
        <v>0.5</v>
      </c>
      <c r="G66" s="213" t="s">
        <v>125</v>
      </c>
      <c r="H66" s="213" t="s">
        <v>23</v>
      </c>
      <c r="I66" s="213" t="s">
        <v>178</v>
      </c>
      <c r="J66" s="293">
        <v>38895</v>
      </c>
      <c r="K66" s="293">
        <v>40055</v>
      </c>
      <c r="L66" s="276">
        <v>4780113633.0753059</v>
      </c>
      <c r="M66" s="276">
        <v>4780113633.0753059</v>
      </c>
      <c r="N66" s="295">
        <v>1</v>
      </c>
      <c r="O66" s="276">
        <v>4780113633.0753059</v>
      </c>
      <c r="P66" s="276">
        <v>11716</v>
      </c>
      <c r="Q66" s="557"/>
      <c r="R66" s="213" t="s">
        <v>23</v>
      </c>
      <c r="S66" s="298"/>
      <c r="U66" s="195">
        <v>1</v>
      </c>
    </row>
    <row r="67" spans="1:21" ht="66.75" customHeight="1" thickBot="1">
      <c r="A67" s="62" t="e">
        <v>#REF!</v>
      </c>
      <c r="B67" s="239">
        <v>3</v>
      </c>
      <c r="C67" s="241" t="s">
        <v>181</v>
      </c>
      <c r="D67" s="241" t="s">
        <v>194</v>
      </c>
      <c r="E67" s="241" t="s">
        <v>179</v>
      </c>
      <c r="F67" s="311">
        <v>1</v>
      </c>
      <c r="G67" s="311" t="s">
        <v>124</v>
      </c>
      <c r="H67" s="242" t="s">
        <v>23</v>
      </c>
      <c r="I67" s="241" t="s">
        <v>181</v>
      </c>
      <c r="J67" s="312">
        <v>38279</v>
      </c>
      <c r="K67" s="312">
        <v>39740</v>
      </c>
      <c r="L67" s="313">
        <v>2730060000</v>
      </c>
      <c r="M67" s="313">
        <v>2730060000</v>
      </c>
      <c r="N67" s="314">
        <v>1</v>
      </c>
      <c r="O67" s="313">
        <v>2730060000</v>
      </c>
      <c r="P67" s="313">
        <v>7626</v>
      </c>
      <c r="Q67" s="558"/>
      <c r="R67" s="311" t="s">
        <v>23</v>
      </c>
      <c r="S67" s="323"/>
      <c r="U67" s="195">
        <v>1</v>
      </c>
    </row>
    <row r="68" spans="1:21" ht="15" customHeight="1" thickTop="1" thickBot="1">
      <c r="B68" s="342" t="s">
        <v>144</v>
      </c>
      <c r="C68" s="343"/>
      <c r="D68" s="343"/>
      <c r="E68" s="343"/>
      <c r="F68" s="343"/>
      <c r="G68" s="343"/>
      <c r="H68" s="343"/>
      <c r="I68" s="343"/>
      <c r="J68" s="343"/>
      <c r="K68" s="343"/>
      <c r="L68" s="343"/>
      <c r="M68" s="343"/>
      <c r="N68" s="343"/>
      <c r="O68" s="343"/>
      <c r="P68" s="343"/>
      <c r="Q68" s="343"/>
      <c r="R68" s="343"/>
      <c r="S68" s="344"/>
      <c r="U68" s="195">
        <v>3</v>
      </c>
    </row>
    <row r="69" spans="1:21" ht="141.75" customHeight="1" thickTop="1" thickBot="1">
      <c r="A69" s="62" t="e">
        <v>#REF!</v>
      </c>
      <c r="B69" s="220">
        <v>1</v>
      </c>
      <c r="C69" s="221" t="s">
        <v>200</v>
      </c>
      <c r="D69" s="221" t="s">
        <v>183</v>
      </c>
      <c r="E69" s="221" t="s">
        <v>201</v>
      </c>
      <c r="F69" s="222">
        <v>0.5</v>
      </c>
      <c r="G69" s="222" t="s">
        <v>124</v>
      </c>
      <c r="H69" s="222" t="s">
        <v>22</v>
      </c>
      <c r="I69" s="223" t="s">
        <v>538</v>
      </c>
      <c r="J69" s="224">
        <v>39290</v>
      </c>
      <c r="K69" s="224">
        <v>39792</v>
      </c>
      <c r="L69" s="225">
        <v>3843557439</v>
      </c>
      <c r="M69" s="225">
        <v>3843557439</v>
      </c>
      <c r="N69" s="226">
        <v>1</v>
      </c>
      <c r="O69" s="225">
        <v>3843557439</v>
      </c>
      <c r="P69" s="225">
        <v>8862</v>
      </c>
      <c r="Q69" s="225">
        <v>1922.8680237489398</v>
      </c>
      <c r="R69" s="223" t="s">
        <v>22</v>
      </c>
      <c r="S69" s="415" t="s">
        <v>518</v>
      </c>
    </row>
    <row r="70" spans="1:21" s="216" customFormat="1" ht="16.5" thickTop="1" thickBot="1">
      <c r="A70" s="214"/>
      <c r="B70" s="218"/>
      <c r="C70" s="219"/>
      <c r="D70" s="219"/>
      <c r="E70" s="219"/>
      <c r="F70" s="219"/>
      <c r="G70" s="219"/>
      <c r="H70" s="219"/>
      <c r="I70" s="219"/>
      <c r="J70" s="219"/>
      <c r="K70" s="219"/>
      <c r="L70" s="219"/>
      <c r="M70" s="219"/>
      <c r="N70" s="219"/>
      <c r="O70" s="219"/>
      <c r="P70" s="219"/>
      <c r="Q70" s="219"/>
      <c r="R70" s="219"/>
    </row>
    <row r="71" spans="1:21" s="216" customFormat="1" ht="20.25" thickTop="1" thickBot="1">
      <c r="A71" s="214"/>
      <c r="Q71" s="142"/>
      <c r="R71" s="142"/>
      <c r="S71" s="200" t="s">
        <v>63</v>
      </c>
    </row>
    <row r="72" spans="1:21" s="216" customFormat="1" ht="20.25" thickTop="1" thickBot="1">
      <c r="A72" s="214"/>
      <c r="L72" s="217"/>
      <c r="M72" s="217"/>
      <c r="N72" s="217"/>
      <c r="Q72" s="559" t="s">
        <v>543</v>
      </c>
      <c r="R72" s="560"/>
      <c r="S72" s="467" t="s">
        <v>517</v>
      </c>
    </row>
    <row r="73" spans="1:21" s="216" customFormat="1" ht="20.25" thickTop="1" thickBot="1">
      <c r="A73" s="214"/>
      <c r="Q73" s="559" t="s">
        <v>544</v>
      </c>
      <c r="R73" s="560"/>
      <c r="S73" s="467" t="s">
        <v>517</v>
      </c>
    </row>
    <row r="74" spans="1:21" s="216" customFormat="1" ht="20.25" thickTop="1" thickBot="1">
      <c r="A74" s="214"/>
      <c r="Q74" s="561" t="s">
        <v>29</v>
      </c>
      <c r="R74" s="562"/>
      <c r="S74" s="468" t="s">
        <v>517</v>
      </c>
    </row>
    <row r="75" spans="1:21" s="216" customFormat="1" ht="19.5" thickTop="1">
      <c r="A75" s="214"/>
      <c r="S75" s="281"/>
    </row>
    <row r="77" spans="1:21" ht="21" thickBot="1">
      <c r="B77" s="563" t="s">
        <v>6</v>
      </c>
      <c r="C77" s="563"/>
      <c r="D77" s="563"/>
      <c r="E77" s="45">
        <v>5</v>
      </c>
      <c r="F77" s="45" t="s">
        <v>92</v>
      </c>
      <c r="G77" s="45"/>
      <c r="H77" s="121"/>
      <c r="I77" s="120"/>
      <c r="J77" s="120"/>
      <c r="K77" s="120"/>
      <c r="L77" s="122"/>
      <c r="M77" s="122"/>
      <c r="N77" s="122"/>
      <c r="O77" s="122"/>
      <c r="P77" s="122"/>
      <c r="Q77" s="122"/>
      <c r="R77" s="122"/>
      <c r="S77" s="122"/>
    </row>
    <row r="78" spans="1:21" ht="30" customHeight="1" thickTop="1">
      <c r="B78" s="564" t="s">
        <v>413</v>
      </c>
      <c r="C78" s="566" t="s">
        <v>43</v>
      </c>
      <c r="D78" s="197" t="s">
        <v>140</v>
      </c>
      <c r="E78" s="198"/>
      <c r="F78" s="199"/>
      <c r="G78" s="199"/>
      <c r="H78" s="568" t="s">
        <v>141</v>
      </c>
      <c r="I78" s="568" t="s">
        <v>10</v>
      </c>
      <c r="J78" s="568" t="s">
        <v>44</v>
      </c>
      <c r="K78" s="568" t="s">
        <v>45</v>
      </c>
      <c r="L78" s="568" t="s">
        <v>46</v>
      </c>
      <c r="M78" s="568" t="s">
        <v>449</v>
      </c>
      <c r="N78" s="568" t="s">
        <v>142</v>
      </c>
      <c r="O78" s="414" t="s">
        <v>484</v>
      </c>
      <c r="P78" s="414"/>
      <c r="Q78" s="568" t="s">
        <v>485</v>
      </c>
      <c r="R78" s="568" t="s">
        <v>143</v>
      </c>
      <c r="S78" s="554" t="s">
        <v>17</v>
      </c>
    </row>
    <row r="79" spans="1:21" ht="41.25" customHeight="1" thickBot="1">
      <c r="B79" s="565"/>
      <c r="C79" s="567"/>
      <c r="D79" s="346" t="s">
        <v>0</v>
      </c>
      <c r="E79" s="346" t="s">
        <v>12</v>
      </c>
      <c r="F79" s="347" t="s">
        <v>48</v>
      </c>
      <c r="G79" s="347" t="s">
        <v>450</v>
      </c>
      <c r="H79" s="569"/>
      <c r="I79" s="569"/>
      <c r="J79" s="569"/>
      <c r="K79" s="569"/>
      <c r="L79" s="569"/>
      <c r="M79" s="569"/>
      <c r="N79" s="569"/>
      <c r="O79" s="345" t="s">
        <v>483</v>
      </c>
      <c r="P79" s="345" t="s">
        <v>59</v>
      </c>
      <c r="Q79" s="569"/>
      <c r="R79" s="569"/>
      <c r="S79" s="555"/>
    </row>
    <row r="80" spans="1:21" ht="20.25" customHeight="1" thickTop="1" thickBot="1">
      <c r="B80" s="267" t="s">
        <v>451</v>
      </c>
      <c r="C80" s="270"/>
      <c r="D80" s="270"/>
      <c r="E80" s="270"/>
      <c r="F80" s="270"/>
      <c r="G80" s="270"/>
      <c r="H80" s="270"/>
      <c r="I80" s="270"/>
      <c r="J80" s="270"/>
      <c r="K80" s="270"/>
      <c r="L80" s="270"/>
      <c r="M80" s="270"/>
      <c r="N80" s="270"/>
      <c r="O80" s="270"/>
      <c r="P80" s="270"/>
      <c r="Q80" s="270"/>
      <c r="R80" s="270"/>
      <c r="S80" s="271"/>
    </row>
    <row r="81" spans="1:21" ht="66.75" customHeight="1" thickTop="1">
      <c r="A81" s="62" t="e">
        <v>#REF!</v>
      </c>
      <c r="B81" s="233">
        <v>1</v>
      </c>
      <c r="C81" s="235" t="s">
        <v>145</v>
      </c>
      <c r="D81" s="235" t="s">
        <v>146</v>
      </c>
      <c r="E81" s="235" t="s">
        <v>545</v>
      </c>
      <c r="F81" s="236">
        <v>0.4</v>
      </c>
      <c r="G81" s="236" t="s">
        <v>124</v>
      </c>
      <c r="H81" s="236" t="s">
        <v>23</v>
      </c>
      <c r="I81" s="236" t="s">
        <v>147</v>
      </c>
      <c r="J81" s="306">
        <v>37188</v>
      </c>
      <c r="K81" s="306">
        <v>38771</v>
      </c>
      <c r="L81" s="348">
        <v>2111434083</v>
      </c>
      <c r="M81" s="348">
        <v>2111434083</v>
      </c>
      <c r="N81" s="308">
        <v>1</v>
      </c>
      <c r="O81" s="348">
        <v>2111434083</v>
      </c>
      <c r="P81" s="348">
        <v>7383</v>
      </c>
      <c r="Q81" s="556">
        <v>5768.6040712468193</v>
      </c>
      <c r="R81" s="236" t="s">
        <v>23</v>
      </c>
      <c r="S81" s="322"/>
      <c r="U81" s="195">
        <v>1</v>
      </c>
    </row>
    <row r="82" spans="1:21" ht="51.75" customHeight="1">
      <c r="A82" s="62" t="e">
        <v>#REF!</v>
      </c>
      <c r="B82" s="252">
        <v>2</v>
      </c>
      <c r="C82" s="254" t="s">
        <v>145</v>
      </c>
      <c r="D82" s="254" t="s">
        <v>148</v>
      </c>
      <c r="E82" s="254" t="s">
        <v>149</v>
      </c>
      <c r="F82" s="213">
        <v>0.75</v>
      </c>
      <c r="G82" s="213" t="s">
        <v>124</v>
      </c>
      <c r="H82" s="213" t="s">
        <v>23</v>
      </c>
      <c r="I82" s="213" t="s">
        <v>147</v>
      </c>
      <c r="J82" s="293">
        <v>39534</v>
      </c>
      <c r="K82" s="293">
        <v>40717</v>
      </c>
      <c r="L82" s="276">
        <v>3753633746</v>
      </c>
      <c r="M82" s="276">
        <v>3753633746</v>
      </c>
      <c r="N82" s="295">
        <v>1</v>
      </c>
      <c r="O82" s="276">
        <v>3753633746</v>
      </c>
      <c r="P82" s="276">
        <v>8134</v>
      </c>
      <c r="Q82" s="557"/>
      <c r="R82" s="213" t="s">
        <v>23</v>
      </c>
      <c r="S82" s="298"/>
      <c r="U82" s="195">
        <v>1</v>
      </c>
    </row>
    <row r="83" spans="1:21" ht="153.75" customHeight="1" thickBot="1">
      <c r="A83" s="62" t="e">
        <v>#REF!</v>
      </c>
      <c r="B83" s="239">
        <v>3</v>
      </c>
      <c r="C83" s="241" t="s">
        <v>150</v>
      </c>
      <c r="D83" s="241" t="s">
        <v>151</v>
      </c>
      <c r="E83" s="241" t="s">
        <v>546</v>
      </c>
      <c r="F83" s="311">
        <v>0.33</v>
      </c>
      <c r="G83" s="311" t="s">
        <v>124</v>
      </c>
      <c r="H83" s="242" t="s">
        <v>23</v>
      </c>
      <c r="I83" s="242" t="s">
        <v>147</v>
      </c>
      <c r="J83" s="312">
        <v>41015</v>
      </c>
      <c r="K83" s="312"/>
      <c r="L83" s="313">
        <v>42857410817.279999</v>
      </c>
      <c r="M83" s="313">
        <v>12410014777</v>
      </c>
      <c r="N83" s="314">
        <v>1</v>
      </c>
      <c r="O83" s="313">
        <v>12410014777</v>
      </c>
      <c r="P83" s="313">
        <v>21899</v>
      </c>
      <c r="Q83" s="558"/>
      <c r="R83" s="311" t="s">
        <v>23</v>
      </c>
      <c r="S83" s="323"/>
      <c r="U83" s="195">
        <v>1</v>
      </c>
    </row>
    <row r="84" spans="1:21" ht="16.5" thickTop="1" thickBot="1">
      <c r="B84" s="342" t="s">
        <v>144</v>
      </c>
      <c r="C84" s="343"/>
      <c r="D84" s="343"/>
      <c r="E84" s="343"/>
      <c r="F84" s="343"/>
      <c r="G84" s="343"/>
      <c r="H84" s="343"/>
      <c r="I84" s="343"/>
      <c r="J84" s="343"/>
      <c r="K84" s="343"/>
      <c r="L84" s="343"/>
      <c r="M84" s="343"/>
      <c r="N84" s="343"/>
      <c r="O84" s="343"/>
      <c r="P84" s="343"/>
      <c r="Q84" s="343"/>
      <c r="R84" s="343"/>
      <c r="S84" s="344"/>
      <c r="U84" s="195">
        <v>3</v>
      </c>
    </row>
    <row r="85" spans="1:21" ht="69" thickTop="1" thickBot="1">
      <c r="A85" s="62" t="e">
        <v>#REF!</v>
      </c>
      <c r="B85" s="220">
        <v>1</v>
      </c>
      <c r="C85" s="221" t="s">
        <v>152</v>
      </c>
      <c r="D85" s="221" t="s">
        <v>153</v>
      </c>
      <c r="E85" s="221" t="s">
        <v>154</v>
      </c>
      <c r="F85" s="222">
        <v>0.6</v>
      </c>
      <c r="G85" s="222" t="s">
        <v>124</v>
      </c>
      <c r="H85" s="222" t="s">
        <v>23</v>
      </c>
      <c r="I85" s="223" t="s">
        <v>108</v>
      </c>
      <c r="J85" s="224">
        <v>40000</v>
      </c>
      <c r="K85" s="224"/>
      <c r="L85" s="225">
        <v>14668936600</v>
      </c>
      <c r="M85" s="225">
        <v>3556498181</v>
      </c>
      <c r="N85" s="226">
        <v>1</v>
      </c>
      <c r="O85" s="225">
        <v>3556498181</v>
      </c>
      <c r="P85" s="225">
        <v>7157</v>
      </c>
      <c r="Q85" s="225">
        <v>1922.8680237489398</v>
      </c>
      <c r="R85" s="223" t="s">
        <v>23</v>
      </c>
      <c r="S85" s="227"/>
    </row>
    <row r="86" spans="1:21" s="216" customFormat="1" ht="16.5" thickTop="1" thickBot="1">
      <c r="A86" s="214"/>
      <c r="B86" s="218"/>
      <c r="C86" s="219"/>
      <c r="D86" s="219"/>
      <c r="E86" s="219"/>
      <c r="F86" s="219"/>
      <c r="G86" s="219"/>
      <c r="H86" s="219"/>
      <c r="I86" s="219"/>
      <c r="J86" s="219"/>
      <c r="K86" s="219"/>
      <c r="L86" s="219"/>
      <c r="M86" s="219"/>
      <c r="N86" s="219"/>
      <c r="O86" s="219"/>
      <c r="P86" s="219"/>
      <c r="Q86" s="219"/>
      <c r="R86" s="219"/>
    </row>
    <row r="87" spans="1:21" s="216" customFormat="1" ht="20.25" thickTop="1" thickBot="1">
      <c r="A87" s="214"/>
      <c r="Q87" s="142"/>
      <c r="R87" s="142"/>
      <c r="S87" s="200" t="s">
        <v>63</v>
      </c>
    </row>
    <row r="88" spans="1:21" s="216" customFormat="1" ht="20.25" thickTop="1" thickBot="1">
      <c r="A88" s="214"/>
      <c r="L88" s="217"/>
      <c r="M88" s="217"/>
      <c r="N88" s="217"/>
      <c r="Q88" s="559" t="s">
        <v>543</v>
      </c>
      <c r="R88" s="560"/>
      <c r="S88" s="202">
        <v>800</v>
      </c>
    </row>
    <row r="89" spans="1:21" s="216" customFormat="1" ht="20.25" thickTop="1" thickBot="1">
      <c r="A89" s="214"/>
      <c r="Q89" s="559" t="s">
        <v>544</v>
      </c>
      <c r="R89" s="560"/>
      <c r="S89" s="202">
        <v>100</v>
      </c>
    </row>
    <row r="90" spans="1:21" s="216" customFormat="1" ht="20.25" thickTop="1" thickBot="1">
      <c r="A90" s="214"/>
      <c r="Q90" s="561" t="s">
        <v>29</v>
      </c>
      <c r="R90" s="562"/>
      <c r="S90" s="282">
        <f>+SUM(S88:S89)</f>
        <v>900</v>
      </c>
    </row>
    <row r="91" spans="1:21" s="216" customFormat="1" ht="15.75" thickTop="1">
      <c r="A91" s="214"/>
    </row>
    <row r="93" spans="1:21" ht="21" thickBot="1">
      <c r="B93" s="563" t="s">
        <v>6</v>
      </c>
      <c r="C93" s="563"/>
      <c r="D93" s="563"/>
      <c r="E93" s="45">
        <v>6</v>
      </c>
      <c r="F93" s="45" t="s">
        <v>96</v>
      </c>
      <c r="G93" s="45"/>
      <c r="H93" s="121"/>
      <c r="I93" s="120"/>
      <c r="J93" s="120"/>
      <c r="K93" s="120"/>
      <c r="L93" s="121"/>
      <c r="M93" s="121"/>
      <c r="N93" s="121"/>
      <c r="O93" s="121"/>
      <c r="P93" s="121"/>
      <c r="Q93" s="121"/>
      <c r="R93" s="121"/>
      <c r="S93" s="121"/>
    </row>
    <row r="94" spans="1:21" ht="30" customHeight="1" thickTop="1">
      <c r="B94" s="564" t="s">
        <v>413</v>
      </c>
      <c r="C94" s="566" t="s">
        <v>43</v>
      </c>
      <c r="D94" s="197" t="s">
        <v>140</v>
      </c>
      <c r="E94" s="198"/>
      <c r="F94" s="199"/>
      <c r="G94" s="199"/>
      <c r="H94" s="568" t="s">
        <v>141</v>
      </c>
      <c r="I94" s="568" t="s">
        <v>10</v>
      </c>
      <c r="J94" s="568" t="s">
        <v>44</v>
      </c>
      <c r="K94" s="568" t="s">
        <v>45</v>
      </c>
      <c r="L94" s="568" t="s">
        <v>46</v>
      </c>
      <c r="M94" s="568" t="s">
        <v>449</v>
      </c>
      <c r="N94" s="568" t="s">
        <v>142</v>
      </c>
      <c r="O94" s="414" t="s">
        <v>484</v>
      </c>
      <c r="P94" s="414"/>
      <c r="Q94" s="568" t="s">
        <v>485</v>
      </c>
      <c r="R94" s="568" t="s">
        <v>143</v>
      </c>
      <c r="S94" s="554" t="s">
        <v>17</v>
      </c>
    </row>
    <row r="95" spans="1:21" ht="41.25" customHeight="1" thickBot="1">
      <c r="B95" s="565"/>
      <c r="C95" s="567"/>
      <c r="D95" s="346" t="s">
        <v>0</v>
      </c>
      <c r="E95" s="346" t="s">
        <v>12</v>
      </c>
      <c r="F95" s="347" t="s">
        <v>48</v>
      </c>
      <c r="G95" s="347" t="s">
        <v>450</v>
      </c>
      <c r="H95" s="569"/>
      <c r="I95" s="569"/>
      <c r="J95" s="569"/>
      <c r="K95" s="569"/>
      <c r="L95" s="569"/>
      <c r="M95" s="569"/>
      <c r="N95" s="569"/>
      <c r="O95" s="345" t="s">
        <v>483</v>
      </c>
      <c r="P95" s="345" t="s">
        <v>59</v>
      </c>
      <c r="Q95" s="569"/>
      <c r="R95" s="569"/>
      <c r="S95" s="555"/>
    </row>
    <row r="96" spans="1:21" ht="21" customHeight="1" thickTop="1" thickBot="1">
      <c r="B96" s="267" t="s">
        <v>451</v>
      </c>
      <c r="C96" s="270"/>
      <c r="D96" s="270"/>
      <c r="E96" s="270"/>
      <c r="F96" s="270"/>
      <c r="G96" s="270"/>
      <c r="H96" s="270"/>
      <c r="I96" s="270"/>
      <c r="J96" s="270"/>
      <c r="K96" s="270"/>
      <c r="L96" s="270"/>
      <c r="M96" s="270"/>
      <c r="N96" s="270"/>
      <c r="O96" s="270"/>
      <c r="P96" s="270"/>
      <c r="Q96" s="270"/>
      <c r="R96" s="270"/>
      <c r="S96" s="271"/>
    </row>
    <row r="97" spans="1:21" ht="74.25" customHeight="1" thickTop="1">
      <c r="A97" s="62" t="e">
        <v>#REF!</v>
      </c>
      <c r="B97" s="233">
        <v>1</v>
      </c>
      <c r="C97" s="235" t="s">
        <v>156</v>
      </c>
      <c r="D97" s="235" t="s">
        <v>114</v>
      </c>
      <c r="E97" s="235" t="s">
        <v>157</v>
      </c>
      <c r="F97" s="236">
        <v>0.5</v>
      </c>
      <c r="G97" s="236" t="s">
        <v>125</v>
      </c>
      <c r="H97" s="236" t="s">
        <v>23</v>
      </c>
      <c r="I97" s="236" t="s">
        <v>155</v>
      </c>
      <c r="J97" s="306">
        <v>36837</v>
      </c>
      <c r="K97" s="306">
        <v>38348</v>
      </c>
      <c r="L97" s="348">
        <v>2403164308.5457783</v>
      </c>
      <c r="M97" s="348">
        <v>2403164308.5457783</v>
      </c>
      <c r="N97" s="308">
        <v>1</v>
      </c>
      <c r="O97" s="348">
        <v>2403164308.5457783</v>
      </c>
      <c r="P97" s="348">
        <v>9239</v>
      </c>
      <c r="Q97" s="556">
        <v>5768.6040712468193</v>
      </c>
      <c r="R97" s="236" t="s">
        <v>23</v>
      </c>
      <c r="S97" s="420" t="s">
        <v>164</v>
      </c>
      <c r="U97" s="195">
        <v>1</v>
      </c>
    </row>
    <row r="98" spans="1:21" ht="83.25" customHeight="1">
      <c r="A98" s="62" t="e">
        <v>#REF!</v>
      </c>
      <c r="B98" s="252">
        <v>2</v>
      </c>
      <c r="C98" s="254" t="s">
        <v>131</v>
      </c>
      <c r="D98" s="254" t="s">
        <v>114</v>
      </c>
      <c r="E98" s="254" t="s">
        <v>132</v>
      </c>
      <c r="F98" s="213">
        <v>1</v>
      </c>
      <c r="G98" s="213" t="s">
        <v>125</v>
      </c>
      <c r="H98" s="213" t="s">
        <v>23</v>
      </c>
      <c r="I98" s="213" t="s">
        <v>155</v>
      </c>
      <c r="J98" s="293">
        <v>36281</v>
      </c>
      <c r="K98" s="293">
        <v>37468</v>
      </c>
      <c r="L98" s="276">
        <v>2937966163.7392001</v>
      </c>
      <c r="M98" s="276">
        <v>2937966163.7392001</v>
      </c>
      <c r="N98" s="295">
        <v>1</v>
      </c>
      <c r="O98" s="276">
        <v>2937966163.7392001</v>
      </c>
      <c r="P98" s="276">
        <v>12425</v>
      </c>
      <c r="Q98" s="557"/>
      <c r="R98" s="213" t="s">
        <v>23</v>
      </c>
      <c r="S98" s="419" t="s">
        <v>162</v>
      </c>
      <c r="U98" s="195">
        <v>1</v>
      </c>
    </row>
    <row r="99" spans="1:21" ht="74.25" customHeight="1" thickBot="1">
      <c r="A99" s="62" t="e">
        <v>#REF!</v>
      </c>
      <c r="B99" s="239">
        <v>3</v>
      </c>
      <c r="C99" s="241" t="s">
        <v>158</v>
      </c>
      <c r="D99" s="241" t="s">
        <v>133</v>
      </c>
      <c r="E99" s="241" t="s">
        <v>534</v>
      </c>
      <c r="F99" s="311">
        <v>0.5</v>
      </c>
      <c r="G99" s="311" t="s">
        <v>124</v>
      </c>
      <c r="H99" s="242" t="s">
        <v>23</v>
      </c>
      <c r="I99" s="242" t="s">
        <v>529</v>
      </c>
      <c r="J99" s="312">
        <v>40331</v>
      </c>
      <c r="K99" s="312">
        <v>41215</v>
      </c>
      <c r="L99" s="313">
        <v>4264498373</v>
      </c>
      <c r="M99" s="313">
        <v>4264498373</v>
      </c>
      <c r="N99" s="314">
        <v>1</v>
      </c>
      <c r="O99" s="313">
        <v>4264498373</v>
      </c>
      <c r="P99" s="313">
        <v>8281</v>
      </c>
      <c r="Q99" s="558"/>
      <c r="R99" s="311" t="s">
        <v>23</v>
      </c>
      <c r="S99" s="416"/>
      <c r="U99" s="195">
        <v>1</v>
      </c>
    </row>
    <row r="100" spans="1:21" ht="16.5" thickTop="1" thickBot="1">
      <c r="B100" s="342" t="s">
        <v>144</v>
      </c>
      <c r="C100" s="343"/>
      <c r="D100" s="343"/>
      <c r="E100" s="343"/>
      <c r="F100" s="343"/>
      <c r="G100" s="343"/>
      <c r="H100" s="343"/>
      <c r="I100" s="343"/>
      <c r="J100" s="343"/>
      <c r="K100" s="343"/>
      <c r="L100" s="343"/>
      <c r="M100" s="343"/>
      <c r="N100" s="343"/>
      <c r="O100" s="343"/>
      <c r="P100" s="343"/>
      <c r="Q100" s="343"/>
      <c r="R100" s="343"/>
      <c r="S100" s="344"/>
      <c r="U100" s="195">
        <v>3</v>
      </c>
    </row>
    <row r="101" spans="1:21" ht="86.25" customHeight="1" thickTop="1" thickBot="1">
      <c r="A101" s="62" t="e">
        <v>#REF!</v>
      </c>
      <c r="B101" s="220">
        <v>1</v>
      </c>
      <c r="C101" s="221" t="s">
        <v>159</v>
      </c>
      <c r="D101" s="221" t="s">
        <v>114</v>
      </c>
      <c r="E101" s="221" t="s">
        <v>160</v>
      </c>
      <c r="F101" s="222" t="s">
        <v>161</v>
      </c>
      <c r="G101" s="222" t="s">
        <v>125</v>
      </c>
      <c r="H101" s="222" t="s">
        <v>23</v>
      </c>
      <c r="I101" s="223" t="s">
        <v>155</v>
      </c>
      <c r="J101" s="224">
        <v>37347</v>
      </c>
      <c r="K101" s="224">
        <v>40178</v>
      </c>
      <c r="L101" s="225">
        <v>41778024956.145752</v>
      </c>
      <c r="M101" s="225">
        <v>41778024956.145752</v>
      </c>
      <c r="N101" s="226">
        <v>1</v>
      </c>
      <c r="O101" s="225">
        <v>41778024956.145752</v>
      </c>
      <c r="P101" s="225">
        <v>135204</v>
      </c>
      <c r="Q101" s="225">
        <v>1922.8680237489398</v>
      </c>
      <c r="R101" s="223" t="s">
        <v>23</v>
      </c>
      <c r="S101" s="415" t="s">
        <v>163</v>
      </c>
    </row>
    <row r="102" spans="1:21" ht="16.5" thickTop="1" thickBot="1">
      <c r="B102" s="283"/>
      <c r="C102" s="277"/>
      <c r="D102" s="277"/>
      <c r="E102" s="277"/>
      <c r="F102" s="277"/>
      <c r="G102" s="277"/>
      <c r="H102" s="277"/>
      <c r="I102" s="277"/>
      <c r="J102" s="277"/>
      <c r="K102" s="277"/>
      <c r="L102" s="277"/>
      <c r="M102" s="277"/>
      <c r="N102" s="277"/>
      <c r="O102" s="277"/>
      <c r="P102" s="277"/>
      <c r="Q102" s="219"/>
      <c r="R102" s="219"/>
      <c r="S102" s="215"/>
    </row>
    <row r="103" spans="1:21" ht="20.25" thickTop="1" thickBot="1">
      <c r="S103" s="200" t="s">
        <v>63</v>
      </c>
    </row>
    <row r="104" spans="1:21" ht="20.25" thickTop="1" thickBot="1">
      <c r="Q104" s="559" t="s">
        <v>543</v>
      </c>
      <c r="R104" s="560"/>
      <c r="S104" s="202">
        <v>800</v>
      </c>
    </row>
    <row r="105" spans="1:21" ht="20.25" thickTop="1" thickBot="1">
      <c r="Q105" s="559" t="s">
        <v>544</v>
      </c>
      <c r="R105" s="560"/>
      <c r="S105" s="202">
        <v>100</v>
      </c>
    </row>
    <row r="106" spans="1:21" s="216" customFormat="1" ht="20.25" thickTop="1" thickBot="1">
      <c r="A106" s="214"/>
      <c r="Q106" s="561" t="s">
        <v>29</v>
      </c>
      <c r="R106" s="562"/>
      <c r="S106" s="282">
        <f>+SUM(S104:S105)</f>
        <v>900</v>
      </c>
    </row>
    <row r="107" spans="1:21" ht="15.75" thickTop="1"/>
    <row r="109" spans="1:21" ht="21" thickBot="1">
      <c r="B109" s="563" t="s">
        <v>6</v>
      </c>
      <c r="C109" s="563"/>
      <c r="D109" s="563"/>
      <c r="E109" s="45">
        <v>7</v>
      </c>
      <c r="F109" s="45" t="s">
        <v>100</v>
      </c>
      <c r="G109" s="45"/>
      <c r="H109" s="121"/>
      <c r="I109" s="120"/>
      <c r="J109" s="120"/>
      <c r="K109" s="120"/>
      <c r="L109" s="122"/>
      <c r="M109" s="122"/>
      <c r="N109" s="122"/>
      <c r="O109" s="122"/>
      <c r="P109" s="121"/>
      <c r="Q109" s="121"/>
      <c r="R109" s="121"/>
      <c r="S109" s="121"/>
    </row>
    <row r="110" spans="1:21" ht="30" customHeight="1" thickTop="1">
      <c r="B110" s="564" t="s">
        <v>413</v>
      </c>
      <c r="C110" s="566" t="s">
        <v>43</v>
      </c>
      <c r="D110" s="197" t="s">
        <v>140</v>
      </c>
      <c r="E110" s="198"/>
      <c r="F110" s="199"/>
      <c r="G110" s="199"/>
      <c r="H110" s="568" t="s">
        <v>141</v>
      </c>
      <c r="I110" s="568" t="s">
        <v>10</v>
      </c>
      <c r="J110" s="568" t="s">
        <v>44</v>
      </c>
      <c r="K110" s="568" t="s">
        <v>45</v>
      </c>
      <c r="L110" s="568" t="s">
        <v>46</v>
      </c>
      <c r="M110" s="568" t="s">
        <v>449</v>
      </c>
      <c r="N110" s="568" t="s">
        <v>142</v>
      </c>
      <c r="O110" s="414" t="s">
        <v>484</v>
      </c>
      <c r="P110" s="414"/>
      <c r="Q110" s="568" t="s">
        <v>485</v>
      </c>
      <c r="R110" s="568" t="s">
        <v>143</v>
      </c>
      <c r="S110" s="554" t="s">
        <v>17</v>
      </c>
    </row>
    <row r="111" spans="1:21" ht="41.25" customHeight="1" thickBot="1">
      <c r="B111" s="565"/>
      <c r="C111" s="567"/>
      <c r="D111" s="346" t="s">
        <v>0</v>
      </c>
      <c r="E111" s="346" t="s">
        <v>12</v>
      </c>
      <c r="F111" s="347" t="s">
        <v>48</v>
      </c>
      <c r="G111" s="347" t="s">
        <v>450</v>
      </c>
      <c r="H111" s="569"/>
      <c r="I111" s="569"/>
      <c r="J111" s="569"/>
      <c r="K111" s="569"/>
      <c r="L111" s="569"/>
      <c r="M111" s="569"/>
      <c r="N111" s="569"/>
      <c r="O111" s="345" t="s">
        <v>483</v>
      </c>
      <c r="P111" s="345" t="s">
        <v>59</v>
      </c>
      <c r="Q111" s="569"/>
      <c r="R111" s="569"/>
      <c r="S111" s="555"/>
    </row>
    <row r="112" spans="1:21" ht="18.75" customHeight="1" thickTop="1" thickBot="1">
      <c r="B112" s="267" t="s">
        <v>451</v>
      </c>
      <c r="C112" s="270"/>
      <c r="D112" s="270"/>
      <c r="E112" s="270"/>
      <c r="F112" s="270"/>
      <c r="G112" s="270"/>
      <c r="H112" s="270"/>
      <c r="I112" s="270"/>
      <c r="J112" s="270"/>
      <c r="K112" s="270"/>
      <c r="L112" s="270"/>
      <c r="M112" s="270"/>
      <c r="N112" s="270"/>
      <c r="O112" s="270"/>
      <c r="P112" s="270"/>
      <c r="Q112" s="270"/>
      <c r="R112" s="270"/>
      <c r="S112" s="271"/>
    </row>
    <row r="113" spans="1:21" ht="87.75" customHeight="1" thickTop="1">
      <c r="B113" s="233">
        <v>1</v>
      </c>
      <c r="C113" s="235" t="s">
        <v>240</v>
      </c>
      <c r="D113" s="235" t="s">
        <v>241</v>
      </c>
      <c r="E113" s="235" t="s">
        <v>215</v>
      </c>
      <c r="F113" s="236">
        <v>0.45</v>
      </c>
      <c r="G113" s="236" t="s">
        <v>124</v>
      </c>
      <c r="H113" s="236" t="s">
        <v>23</v>
      </c>
      <c r="I113" s="305" t="s">
        <v>217</v>
      </c>
      <c r="J113" s="306">
        <v>34338</v>
      </c>
      <c r="K113" s="306">
        <v>36305</v>
      </c>
      <c r="L113" s="348">
        <v>4491569047</v>
      </c>
      <c r="M113" s="348">
        <v>4491569047</v>
      </c>
      <c r="N113" s="308">
        <v>1</v>
      </c>
      <c r="O113" s="348">
        <v>4491569047</v>
      </c>
      <c r="P113" s="348">
        <v>45507</v>
      </c>
      <c r="Q113" s="556">
        <v>5768.6040712468193</v>
      </c>
      <c r="R113" s="236" t="s">
        <v>23</v>
      </c>
      <c r="S113" s="322"/>
      <c r="U113" s="195">
        <v>1</v>
      </c>
    </row>
    <row r="114" spans="1:21" ht="78.75" customHeight="1">
      <c r="B114" s="252">
        <v>2</v>
      </c>
      <c r="C114" s="254" t="s">
        <v>243</v>
      </c>
      <c r="D114" s="254" t="s">
        <v>244</v>
      </c>
      <c r="E114" s="254" t="s">
        <v>245</v>
      </c>
      <c r="F114" s="213">
        <v>1</v>
      </c>
      <c r="G114" s="213" t="s">
        <v>124</v>
      </c>
      <c r="H114" s="213" t="s">
        <v>288</v>
      </c>
      <c r="I114" s="280" t="s">
        <v>217</v>
      </c>
      <c r="J114" s="293">
        <v>39142</v>
      </c>
      <c r="K114" s="293">
        <v>40920</v>
      </c>
      <c r="L114" s="276">
        <v>3161732843.9899998</v>
      </c>
      <c r="M114" s="276">
        <v>3161732843.9899998</v>
      </c>
      <c r="N114" s="295">
        <v>1</v>
      </c>
      <c r="O114" s="276">
        <v>3161732843.9899998</v>
      </c>
      <c r="P114" s="276">
        <v>7290</v>
      </c>
      <c r="Q114" s="557"/>
      <c r="R114" s="213" t="s">
        <v>23</v>
      </c>
      <c r="S114" s="417"/>
      <c r="U114" s="195">
        <v>1</v>
      </c>
    </row>
    <row r="115" spans="1:21" ht="81" customHeight="1" thickBot="1">
      <c r="B115" s="239">
        <v>3</v>
      </c>
      <c r="C115" s="241" t="s">
        <v>246</v>
      </c>
      <c r="D115" s="241" t="s">
        <v>289</v>
      </c>
      <c r="E115" s="241" t="s">
        <v>290</v>
      </c>
      <c r="F115" s="311">
        <v>0.55000000000000004</v>
      </c>
      <c r="G115" s="311" t="s">
        <v>124</v>
      </c>
      <c r="H115" s="242" t="s">
        <v>23</v>
      </c>
      <c r="I115" s="242" t="s">
        <v>217</v>
      </c>
      <c r="J115" s="312">
        <v>39125</v>
      </c>
      <c r="K115" s="312">
        <v>44969</v>
      </c>
      <c r="L115" s="313">
        <v>10581323639</v>
      </c>
      <c r="M115" s="313">
        <v>10581323639</v>
      </c>
      <c r="N115" s="314">
        <v>1</v>
      </c>
      <c r="O115" s="313">
        <v>10581323639</v>
      </c>
      <c r="P115" s="313">
        <v>24398</v>
      </c>
      <c r="Q115" s="558"/>
      <c r="R115" s="311" t="s">
        <v>23</v>
      </c>
      <c r="S115" s="418"/>
      <c r="U115" s="195">
        <v>1</v>
      </c>
    </row>
    <row r="116" spans="1:21" ht="16.5" thickTop="1" thickBot="1">
      <c r="B116" s="342" t="s">
        <v>144</v>
      </c>
      <c r="C116" s="343"/>
      <c r="D116" s="343"/>
      <c r="E116" s="343"/>
      <c r="F116" s="343"/>
      <c r="G116" s="343"/>
      <c r="H116" s="343"/>
      <c r="I116" s="343"/>
      <c r="J116" s="343"/>
      <c r="K116" s="343"/>
      <c r="L116" s="343"/>
      <c r="M116" s="343"/>
      <c r="N116" s="343"/>
      <c r="O116" s="343"/>
      <c r="P116" s="343"/>
      <c r="Q116" s="343"/>
      <c r="R116" s="343"/>
      <c r="S116" s="344"/>
      <c r="U116" s="195">
        <v>3</v>
      </c>
    </row>
    <row r="117" spans="1:21" ht="117.75" customHeight="1" thickTop="1" thickBot="1">
      <c r="B117" s="220">
        <v>1</v>
      </c>
      <c r="C117" s="221" t="s">
        <v>291</v>
      </c>
      <c r="D117" s="221" t="s">
        <v>292</v>
      </c>
      <c r="E117" s="221" t="s">
        <v>293</v>
      </c>
      <c r="F117" s="222">
        <v>1</v>
      </c>
      <c r="G117" s="222" t="s">
        <v>124</v>
      </c>
      <c r="H117" s="222" t="s">
        <v>23</v>
      </c>
      <c r="I117" s="223" t="s">
        <v>217</v>
      </c>
      <c r="J117" s="224">
        <v>39503</v>
      </c>
      <c r="K117" s="224">
        <v>46503</v>
      </c>
      <c r="L117" s="225" t="s">
        <v>294</v>
      </c>
      <c r="M117" s="225">
        <v>2471294160</v>
      </c>
      <c r="N117" s="226">
        <v>1</v>
      </c>
      <c r="O117" s="225">
        <v>2471294160</v>
      </c>
      <c r="P117" s="225">
        <v>5355</v>
      </c>
      <c r="Q117" s="225">
        <v>1922.8680237489398</v>
      </c>
      <c r="R117" s="223" t="s">
        <v>23</v>
      </c>
      <c r="S117" s="284" t="s">
        <v>295</v>
      </c>
    </row>
    <row r="118" spans="1:21" ht="16.5" thickTop="1" thickBot="1">
      <c r="B118" s="283"/>
      <c r="C118" s="277"/>
      <c r="D118" s="277"/>
      <c r="E118" s="277"/>
      <c r="F118" s="277"/>
      <c r="G118" s="277"/>
      <c r="H118" s="277"/>
      <c r="I118" s="277"/>
      <c r="J118" s="277"/>
      <c r="K118" s="277"/>
      <c r="L118" s="277"/>
      <c r="M118" s="277"/>
      <c r="N118" s="277"/>
      <c r="O118" s="277"/>
      <c r="P118" s="277"/>
      <c r="Q118" s="277"/>
      <c r="R118" s="277"/>
      <c r="S118" s="46"/>
    </row>
    <row r="119" spans="1:21" ht="20.25" thickTop="1" thickBot="1">
      <c r="B119" s="278"/>
      <c r="C119" s="278"/>
      <c r="D119" s="278"/>
      <c r="E119" s="278"/>
      <c r="F119" s="278"/>
      <c r="G119" s="278"/>
      <c r="H119" s="278"/>
      <c r="I119" s="278"/>
      <c r="J119" s="278"/>
      <c r="K119" s="278"/>
      <c r="L119" s="278"/>
      <c r="M119" s="278"/>
      <c r="N119" s="278"/>
      <c r="O119" s="278"/>
      <c r="P119" s="278"/>
      <c r="S119" s="200" t="s">
        <v>63</v>
      </c>
    </row>
    <row r="120" spans="1:21" ht="20.25" thickTop="1" thickBot="1">
      <c r="B120" s="278"/>
      <c r="C120" s="278"/>
      <c r="D120" s="278"/>
      <c r="E120" s="278"/>
      <c r="F120" s="278"/>
      <c r="G120" s="278"/>
      <c r="H120" s="278"/>
      <c r="I120" s="278"/>
      <c r="J120" s="278"/>
      <c r="K120" s="278"/>
      <c r="L120" s="278"/>
      <c r="M120" s="278"/>
      <c r="N120" s="278"/>
      <c r="O120" s="278"/>
      <c r="P120" s="278"/>
      <c r="Q120" s="559" t="s">
        <v>543</v>
      </c>
      <c r="R120" s="560"/>
      <c r="S120" s="202">
        <v>800</v>
      </c>
    </row>
    <row r="121" spans="1:21" ht="20.25" thickTop="1" thickBot="1">
      <c r="B121" s="278"/>
      <c r="C121" s="278"/>
      <c r="D121" s="278"/>
      <c r="E121" s="278"/>
      <c r="F121" s="278"/>
      <c r="G121" s="278"/>
      <c r="H121" s="278"/>
      <c r="I121" s="278"/>
      <c r="J121" s="278"/>
      <c r="K121" s="278"/>
      <c r="L121" s="278"/>
      <c r="M121" s="278"/>
      <c r="N121" s="278"/>
      <c r="O121" s="278"/>
      <c r="P121" s="278"/>
      <c r="Q121" s="559" t="s">
        <v>544</v>
      </c>
      <c r="R121" s="560"/>
      <c r="S121" s="202">
        <v>100</v>
      </c>
    </row>
    <row r="122" spans="1:21" s="216" customFormat="1" ht="20.25" thickTop="1" thickBot="1">
      <c r="A122" s="214"/>
      <c r="Q122" s="561" t="s">
        <v>29</v>
      </c>
      <c r="R122" s="562"/>
      <c r="S122" s="282">
        <f>+SUM(S120:S121)</f>
        <v>900</v>
      </c>
    </row>
    <row r="123" spans="1:21" ht="15.75" thickTop="1">
      <c r="B123" s="278"/>
      <c r="C123" s="278"/>
      <c r="D123" s="278"/>
      <c r="E123" s="278"/>
      <c r="F123" s="278"/>
      <c r="G123" s="278"/>
      <c r="H123" s="278"/>
      <c r="I123" s="278"/>
      <c r="J123" s="278"/>
      <c r="K123" s="278"/>
      <c r="L123" s="278"/>
      <c r="M123" s="278"/>
      <c r="N123" s="278"/>
      <c r="O123" s="278"/>
      <c r="P123" s="278"/>
      <c r="Q123" s="278"/>
      <c r="R123" s="278"/>
      <c r="S123" s="279"/>
    </row>
    <row r="124" spans="1:21">
      <c r="B124" s="278"/>
      <c r="C124" s="278"/>
      <c r="D124" s="278"/>
      <c r="E124" s="278"/>
      <c r="F124" s="278"/>
      <c r="G124" s="278"/>
      <c r="H124" s="278"/>
      <c r="I124" s="278"/>
      <c r="J124" s="278"/>
      <c r="K124" s="278"/>
      <c r="L124" s="278"/>
      <c r="M124" s="278"/>
      <c r="N124" s="278"/>
      <c r="O124" s="278"/>
      <c r="P124" s="278"/>
      <c r="Q124" s="278"/>
      <c r="R124" s="278"/>
      <c r="S124" s="279"/>
    </row>
    <row r="125" spans="1:21" ht="21" thickBot="1">
      <c r="B125" s="563" t="s">
        <v>6</v>
      </c>
      <c r="C125" s="563"/>
      <c r="D125" s="563"/>
      <c r="E125" s="45">
        <v>8</v>
      </c>
      <c r="F125" s="45" t="s">
        <v>104</v>
      </c>
      <c r="G125" s="45"/>
      <c r="H125" s="121"/>
      <c r="I125" s="120"/>
      <c r="J125" s="120"/>
      <c r="K125" s="120"/>
      <c r="L125" s="122"/>
      <c r="M125" s="122"/>
      <c r="N125" s="122"/>
      <c r="O125" s="122"/>
      <c r="P125" s="121"/>
      <c r="Q125" s="121"/>
      <c r="R125" s="121"/>
      <c r="S125" s="121"/>
    </row>
    <row r="126" spans="1:21" ht="30" customHeight="1" thickTop="1">
      <c r="B126" s="564" t="s">
        <v>413</v>
      </c>
      <c r="C126" s="566" t="s">
        <v>43</v>
      </c>
      <c r="D126" s="197" t="s">
        <v>140</v>
      </c>
      <c r="E126" s="198"/>
      <c r="F126" s="199"/>
      <c r="G126" s="199"/>
      <c r="H126" s="568" t="s">
        <v>141</v>
      </c>
      <c r="I126" s="568" t="s">
        <v>10</v>
      </c>
      <c r="J126" s="568" t="s">
        <v>44</v>
      </c>
      <c r="K126" s="568" t="s">
        <v>45</v>
      </c>
      <c r="L126" s="568" t="s">
        <v>46</v>
      </c>
      <c r="M126" s="568" t="s">
        <v>449</v>
      </c>
      <c r="N126" s="568" t="s">
        <v>142</v>
      </c>
      <c r="O126" s="414" t="s">
        <v>484</v>
      </c>
      <c r="P126" s="414"/>
      <c r="Q126" s="568" t="s">
        <v>485</v>
      </c>
      <c r="R126" s="568" t="s">
        <v>143</v>
      </c>
      <c r="S126" s="554" t="s">
        <v>17</v>
      </c>
    </row>
    <row r="127" spans="1:21" ht="41.25" customHeight="1" thickBot="1">
      <c r="B127" s="565"/>
      <c r="C127" s="567"/>
      <c r="D127" s="346" t="s">
        <v>0</v>
      </c>
      <c r="E127" s="346" t="s">
        <v>12</v>
      </c>
      <c r="F127" s="347" t="s">
        <v>48</v>
      </c>
      <c r="G127" s="347" t="s">
        <v>450</v>
      </c>
      <c r="H127" s="569"/>
      <c r="I127" s="569"/>
      <c r="J127" s="569"/>
      <c r="K127" s="569"/>
      <c r="L127" s="569"/>
      <c r="M127" s="569"/>
      <c r="N127" s="569"/>
      <c r="O127" s="345" t="s">
        <v>483</v>
      </c>
      <c r="P127" s="345" t="s">
        <v>59</v>
      </c>
      <c r="Q127" s="569"/>
      <c r="R127" s="569"/>
      <c r="S127" s="555"/>
    </row>
    <row r="128" spans="1:21" ht="16.5" customHeight="1" thickTop="1" thickBot="1">
      <c r="B128" s="267" t="s">
        <v>451</v>
      </c>
      <c r="C128" s="270"/>
      <c r="D128" s="270"/>
      <c r="E128" s="270"/>
      <c r="F128" s="270"/>
      <c r="G128" s="270"/>
      <c r="H128" s="270"/>
      <c r="I128" s="270"/>
      <c r="J128" s="270"/>
      <c r="K128" s="270"/>
      <c r="L128" s="270"/>
      <c r="M128" s="270"/>
      <c r="N128" s="270"/>
      <c r="O128" s="270"/>
      <c r="P128" s="270"/>
      <c r="Q128" s="270"/>
      <c r="R128" s="270"/>
      <c r="S128" s="271"/>
    </row>
    <row r="129" spans="1:21" ht="56.25" customHeight="1" thickTop="1">
      <c r="A129" s="62" t="e">
        <v>#REF!</v>
      </c>
      <c r="B129" s="233">
        <v>1</v>
      </c>
      <c r="C129" s="235" t="s">
        <v>296</v>
      </c>
      <c r="D129" s="235" t="s">
        <v>297</v>
      </c>
      <c r="E129" s="235" t="s">
        <v>298</v>
      </c>
      <c r="F129" s="236">
        <v>0.75</v>
      </c>
      <c r="G129" s="236" t="s">
        <v>124</v>
      </c>
      <c r="H129" s="236" t="s">
        <v>23</v>
      </c>
      <c r="I129" s="305" t="s">
        <v>299</v>
      </c>
      <c r="J129" s="306">
        <v>39521</v>
      </c>
      <c r="K129" s="306">
        <v>40999</v>
      </c>
      <c r="L129" s="348">
        <v>7072964150</v>
      </c>
      <c r="M129" s="348">
        <v>7072964150</v>
      </c>
      <c r="N129" s="308">
        <v>1</v>
      </c>
      <c r="O129" s="348">
        <v>7072964150</v>
      </c>
      <c r="P129" s="348">
        <v>15326</v>
      </c>
      <c r="Q129" s="556">
        <v>5768.6040712468193</v>
      </c>
      <c r="R129" s="236" t="s">
        <v>23</v>
      </c>
      <c r="S129" s="322"/>
      <c r="U129" s="195">
        <v>1</v>
      </c>
    </row>
    <row r="130" spans="1:21" ht="84" customHeight="1">
      <c r="A130" s="62" t="e">
        <v>#REF!</v>
      </c>
      <c r="B130" s="252">
        <v>2</v>
      </c>
      <c r="C130" s="254" t="s">
        <v>275</v>
      </c>
      <c r="D130" s="254" t="s">
        <v>114</v>
      </c>
      <c r="E130" s="254" t="s">
        <v>300</v>
      </c>
      <c r="F130" s="213">
        <v>1</v>
      </c>
      <c r="G130" s="213" t="s">
        <v>125</v>
      </c>
      <c r="H130" s="213" t="s">
        <v>288</v>
      </c>
      <c r="I130" s="280" t="s">
        <v>299</v>
      </c>
      <c r="J130" s="293">
        <v>38210</v>
      </c>
      <c r="K130" s="293">
        <v>39914</v>
      </c>
      <c r="L130" s="276">
        <v>20010913203.080002</v>
      </c>
      <c r="M130" s="276">
        <v>20010913203.080002</v>
      </c>
      <c r="N130" s="295">
        <v>1</v>
      </c>
      <c r="O130" s="276">
        <v>20010913203.080002</v>
      </c>
      <c r="P130" s="276">
        <v>55896</v>
      </c>
      <c r="Q130" s="557"/>
      <c r="R130" s="213" t="s">
        <v>23</v>
      </c>
      <c r="S130" s="419" t="s">
        <v>487</v>
      </c>
      <c r="U130" s="195">
        <v>1</v>
      </c>
    </row>
    <row r="131" spans="1:21" ht="101.25" customHeight="1" thickBot="1">
      <c r="A131" s="62" t="e">
        <v>#REF!</v>
      </c>
      <c r="B131" s="239">
        <v>3</v>
      </c>
      <c r="C131" s="241" t="s">
        <v>275</v>
      </c>
      <c r="D131" s="241" t="s">
        <v>114</v>
      </c>
      <c r="E131" s="241" t="s">
        <v>301</v>
      </c>
      <c r="F131" s="311">
        <v>1</v>
      </c>
      <c r="G131" s="311" t="s">
        <v>125</v>
      </c>
      <c r="H131" s="242" t="s">
        <v>23</v>
      </c>
      <c r="I131" s="242" t="s">
        <v>299</v>
      </c>
      <c r="J131" s="312">
        <v>39017</v>
      </c>
      <c r="K131" s="312">
        <v>40359</v>
      </c>
      <c r="L131" s="313">
        <v>6988554362.9252911</v>
      </c>
      <c r="M131" s="313">
        <v>6988554362.9252911</v>
      </c>
      <c r="N131" s="314">
        <v>1</v>
      </c>
      <c r="O131" s="313">
        <v>6988554362.9252911</v>
      </c>
      <c r="P131" s="313">
        <v>17129</v>
      </c>
      <c r="Q131" s="558"/>
      <c r="R131" s="311" t="s">
        <v>23</v>
      </c>
      <c r="S131" s="418" t="s">
        <v>302</v>
      </c>
      <c r="U131" s="195">
        <v>1</v>
      </c>
    </row>
    <row r="132" spans="1:21" ht="16.5" thickTop="1" thickBot="1">
      <c r="B132" s="342" t="s">
        <v>144</v>
      </c>
      <c r="C132" s="343"/>
      <c r="D132" s="343"/>
      <c r="E132" s="343"/>
      <c r="F132" s="343"/>
      <c r="G132" s="343"/>
      <c r="H132" s="343"/>
      <c r="I132" s="343"/>
      <c r="J132" s="343"/>
      <c r="K132" s="343"/>
      <c r="L132" s="343"/>
      <c r="M132" s="343"/>
      <c r="N132" s="343"/>
      <c r="O132" s="343"/>
      <c r="P132" s="343"/>
      <c r="Q132" s="343"/>
      <c r="R132" s="343"/>
      <c r="S132" s="344"/>
      <c r="U132" s="195">
        <v>3</v>
      </c>
    </row>
    <row r="133" spans="1:21" ht="96.75" customHeight="1" thickTop="1" thickBot="1">
      <c r="A133" s="62" t="e">
        <v>#REF!</v>
      </c>
      <c r="B133" s="220">
        <v>1</v>
      </c>
      <c r="C133" s="221" t="s">
        <v>303</v>
      </c>
      <c r="D133" s="221" t="s">
        <v>114</v>
      </c>
      <c r="E133" s="221" t="s">
        <v>304</v>
      </c>
      <c r="F133" s="222">
        <v>1</v>
      </c>
      <c r="G133" s="222" t="s">
        <v>125</v>
      </c>
      <c r="H133" s="222" t="s">
        <v>23</v>
      </c>
      <c r="I133" s="223" t="s">
        <v>299</v>
      </c>
      <c r="J133" s="224">
        <v>38645</v>
      </c>
      <c r="K133" s="224">
        <v>40288</v>
      </c>
      <c r="L133" s="225">
        <v>2460848593.612752</v>
      </c>
      <c r="M133" s="225">
        <v>2460848593.612752</v>
      </c>
      <c r="N133" s="226">
        <v>1</v>
      </c>
      <c r="O133" s="225">
        <v>2460848593.612752</v>
      </c>
      <c r="P133" s="225">
        <v>6450</v>
      </c>
      <c r="Q133" s="225">
        <v>1922.8680237489398</v>
      </c>
      <c r="R133" s="223" t="s">
        <v>23</v>
      </c>
      <c r="S133" s="415" t="s">
        <v>305</v>
      </c>
    </row>
    <row r="134" spans="1:21" ht="16.5" thickTop="1" thickBot="1">
      <c r="B134" s="283"/>
      <c r="C134" s="277"/>
      <c r="D134" s="277"/>
      <c r="E134" s="277"/>
      <c r="F134" s="277"/>
      <c r="G134" s="277"/>
      <c r="H134" s="277"/>
      <c r="I134" s="277"/>
      <c r="J134" s="277"/>
      <c r="K134" s="277"/>
      <c r="L134" s="277"/>
      <c r="M134" s="277"/>
      <c r="N134" s="277"/>
      <c r="O134" s="277"/>
      <c r="P134" s="277"/>
      <c r="Q134" s="277"/>
      <c r="R134" s="277"/>
      <c r="S134" s="46"/>
    </row>
    <row r="135" spans="1:21" ht="20.25" thickTop="1" thickBot="1">
      <c r="S135" s="200" t="s">
        <v>63</v>
      </c>
    </row>
    <row r="136" spans="1:21" ht="20.25" thickTop="1" thickBot="1">
      <c r="L136" s="125"/>
      <c r="M136" s="125"/>
      <c r="N136" s="125"/>
      <c r="Q136" s="559" t="s">
        <v>543</v>
      </c>
      <c r="R136" s="560"/>
      <c r="S136" s="202">
        <v>800</v>
      </c>
    </row>
    <row r="137" spans="1:21" ht="20.25" thickTop="1" thickBot="1">
      <c r="Q137" s="559" t="s">
        <v>544</v>
      </c>
      <c r="R137" s="560"/>
      <c r="S137" s="202">
        <v>100</v>
      </c>
    </row>
    <row r="138" spans="1:21" s="216" customFormat="1" ht="20.25" thickTop="1" thickBot="1">
      <c r="A138" s="214"/>
      <c r="Q138" s="561" t="s">
        <v>29</v>
      </c>
      <c r="R138" s="562"/>
      <c r="S138" s="282">
        <f>+SUM(S136:S137)</f>
        <v>900</v>
      </c>
    </row>
    <row r="139" spans="1:21" ht="15.75" thickTop="1"/>
  </sheetData>
  <mergeCells count="136">
    <mergeCell ref="B77:D77"/>
    <mergeCell ref="B78:B79"/>
    <mergeCell ref="C78:C79"/>
    <mergeCell ref="H78:H79"/>
    <mergeCell ref="B61:D61"/>
    <mergeCell ref="B62:B63"/>
    <mergeCell ref="C62:C63"/>
    <mergeCell ref="H62:H63"/>
    <mergeCell ref="S78:S79"/>
    <mergeCell ref="Q73:R73"/>
    <mergeCell ref="S62:S63"/>
    <mergeCell ref="Q65:Q67"/>
    <mergeCell ref="Q72:R72"/>
    <mergeCell ref="N62:N63"/>
    <mergeCell ref="Q62:Q63"/>
    <mergeCell ref="R62:R63"/>
    <mergeCell ref="I62:I63"/>
    <mergeCell ref="J62:J63"/>
    <mergeCell ref="K62:K63"/>
    <mergeCell ref="L62:L63"/>
    <mergeCell ref="M62:M63"/>
    <mergeCell ref="K78:K79"/>
    <mergeCell ref="L78:L79"/>
    <mergeCell ref="M78:M79"/>
    <mergeCell ref="J78:J79"/>
    <mergeCell ref="N78:N79"/>
    <mergeCell ref="I78:I79"/>
    <mergeCell ref="B93:D93"/>
    <mergeCell ref="B94:B95"/>
    <mergeCell ref="C94:C95"/>
    <mergeCell ref="H94:H95"/>
    <mergeCell ref="B110:B111"/>
    <mergeCell ref="C110:C111"/>
    <mergeCell ref="H110:H111"/>
    <mergeCell ref="I110:I111"/>
    <mergeCell ref="B109:D109"/>
    <mergeCell ref="I94:I95"/>
    <mergeCell ref="J94:J95"/>
    <mergeCell ref="K94:K95"/>
    <mergeCell ref="Q104:R104"/>
    <mergeCell ref="L94:L95"/>
    <mergeCell ref="M94:M95"/>
    <mergeCell ref="N94:N95"/>
    <mergeCell ref="Q94:Q95"/>
    <mergeCell ref="R94:R95"/>
    <mergeCell ref="Q106:R106"/>
    <mergeCell ref="L126:L127"/>
    <mergeCell ref="M126:M127"/>
    <mergeCell ref="N126:N127"/>
    <mergeCell ref="Q110:Q111"/>
    <mergeCell ref="R110:R111"/>
    <mergeCell ref="S110:S111"/>
    <mergeCell ref="J110:J111"/>
    <mergeCell ref="K110:K111"/>
    <mergeCell ref="L110:L111"/>
    <mergeCell ref="M110:M111"/>
    <mergeCell ref="N110:N111"/>
    <mergeCell ref="C126:C127"/>
    <mergeCell ref="H126:H127"/>
    <mergeCell ref="I126:I127"/>
    <mergeCell ref="Q113:Q115"/>
    <mergeCell ref="Q120:R120"/>
    <mergeCell ref="Q121:R121"/>
    <mergeCell ref="B125:D125"/>
    <mergeCell ref="R14:R15"/>
    <mergeCell ref="N46:N47"/>
    <mergeCell ref="Q46:Q47"/>
    <mergeCell ref="H46:H47"/>
    <mergeCell ref="I46:I47"/>
    <mergeCell ref="J46:J47"/>
    <mergeCell ref="K46:K47"/>
    <mergeCell ref="L46:L47"/>
    <mergeCell ref="M46:M47"/>
    <mergeCell ref="Q58:R58"/>
    <mergeCell ref="Q42:R42"/>
    <mergeCell ref="R46:R47"/>
    <mergeCell ref="Q122:R122"/>
    <mergeCell ref="Q126:Q127"/>
    <mergeCell ref="R126:R127"/>
    <mergeCell ref="J126:J127"/>
    <mergeCell ref="K126:K127"/>
    <mergeCell ref="S14:S15"/>
    <mergeCell ref="Q17:Q19"/>
    <mergeCell ref="Q24:R24"/>
    <mergeCell ref="Q25:R25"/>
    <mergeCell ref="B29:D29"/>
    <mergeCell ref="B30:B31"/>
    <mergeCell ref="C30:C31"/>
    <mergeCell ref="H30:H31"/>
    <mergeCell ref="I30:I31"/>
    <mergeCell ref="Q30:Q31"/>
    <mergeCell ref="R30:R31"/>
    <mergeCell ref="Q26:R26"/>
    <mergeCell ref="Q137:R137"/>
    <mergeCell ref="Q138:R138"/>
    <mergeCell ref="B13:D13"/>
    <mergeCell ref="B14:B15"/>
    <mergeCell ref="C14:C15"/>
    <mergeCell ref="H14:H15"/>
    <mergeCell ref="I14:I15"/>
    <mergeCell ref="J14:J15"/>
    <mergeCell ref="K14:K15"/>
    <mergeCell ref="L14:L15"/>
    <mergeCell ref="M14:M15"/>
    <mergeCell ref="N14:N15"/>
    <mergeCell ref="Q14:Q15"/>
    <mergeCell ref="Q129:Q131"/>
    <mergeCell ref="Q74:R74"/>
    <mergeCell ref="J30:J31"/>
    <mergeCell ref="K30:K31"/>
    <mergeCell ref="L30:L31"/>
    <mergeCell ref="M30:M31"/>
    <mergeCell ref="N30:N31"/>
    <mergeCell ref="B45:D45"/>
    <mergeCell ref="B46:B47"/>
    <mergeCell ref="C46:C47"/>
    <mergeCell ref="B126:B127"/>
    <mergeCell ref="S46:S47"/>
    <mergeCell ref="Q49:Q51"/>
    <mergeCell ref="Q56:R56"/>
    <mergeCell ref="Q57:R57"/>
    <mergeCell ref="Q33:Q35"/>
    <mergeCell ref="Q40:R40"/>
    <mergeCell ref="Q41:R41"/>
    <mergeCell ref="S30:S31"/>
    <mergeCell ref="Q136:R136"/>
    <mergeCell ref="S126:S127"/>
    <mergeCell ref="S94:S95"/>
    <mergeCell ref="Q105:R105"/>
    <mergeCell ref="Q88:R88"/>
    <mergeCell ref="Q89:R89"/>
    <mergeCell ref="Q78:Q79"/>
    <mergeCell ref="R78:R79"/>
    <mergeCell ref="Q90:R90"/>
    <mergeCell ref="Q97:Q99"/>
    <mergeCell ref="Q81:Q83"/>
  </mergeCells>
  <conditionalFormatting sqref="B81:M83 P85:R85 Q81 R81:R83 O81:P83 B85:N85 B97:M99 B101:N101 Q97 R97:R99 O97:P99 P101:R101 P69:R69 Q65 R65:R67 O65:P67 B69:N69 B65:M67 B115:M115 B117:N117 B113:H114 R113:R115 Q113 Q117:R117 L113:M114 B18:M19 B21:M21 B17 F17:I17 K17 B49:M51 B53:I53 Q17 R17:R19 Q21:R21 B33:B34 F33:I34 B35:M35 R33:R35 B37:M37 Q37:R37 Q33 R49:R51 Q49 L53:M53">
    <cfRule type="cellIs" dxfId="30" priority="284" stopIfTrue="1" operator="notEqual">
      <formula>""</formula>
    </cfRule>
  </conditionalFormatting>
  <conditionalFormatting sqref="B81:P83 Q81 R81:R83 B85:R85 Q97 R97:R99 B97:P99 B101:R101 Q65 R65:R67 B69:R69 B65:P67 B113:H114 P114:P115 B115:O115 R113:R115 B117:R117 I113:Q113 I114:O114 B17:P19 P20:P21 Q17 R17:R19 B21:O21 Q21:R21 B35:N35 O33:P35 B33:I34 R33:R35 Q33 B37:R37 Q49 J33:N33 J34:P34 R49:R51 B49:P51 B53:I53 L53:O53">
    <cfRule type="cellIs" dxfId="29" priority="283" stopIfTrue="1" operator="greaterThan">
      <formula>0</formula>
    </cfRule>
  </conditionalFormatting>
  <conditionalFormatting sqref="B129:M131 B133:N133">
    <cfRule type="cellIs" dxfId="28" priority="132" stopIfTrue="1" operator="notEqual">
      <formula>""</formula>
    </cfRule>
  </conditionalFormatting>
  <conditionalFormatting sqref="B129:M131 B133:N133">
    <cfRule type="cellIs" dxfId="27" priority="131" stopIfTrue="1" operator="greaterThan">
      <formula>0</formula>
    </cfRule>
  </conditionalFormatting>
  <conditionalFormatting sqref="N131">
    <cfRule type="cellIs" dxfId="26" priority="130" stopIfTrue="1" operator="greaterThan">
      <formula>0</formula>
    </cfRule>
  </conditionalFormatting>
  <conditionalFormatting sqref="N130">
    <cfRule type="cellIs" dxfId="25" priority="129" stopIfTrue="1" operator="greaterThan">
      <formula>0</formula>
    </cfRule>
  </conditionalFormatting>
  <conditionalFormatting sqref="N129">
    <cfRule type="cellIs" dxfId="24" priority="128" stopIfTrue="1" operator="greaterThan">
      <formula>0</formula>
    </cfRule>
  </conditionalFormatting>
  <conditionalFormatting sqref="O129:P129 P130:P131">
    <cfRule type="cellIs" dxfId="23" priority="127" stopIfTrue="1" operator="greaterThan">
      <formula>0</formula>
    </cfRule>
  </conditionalFormatting>
  <conditionalFormatting sqref="O130">
    <cfRule type="cellIs" dxfId="22" priority="126" stopIfTrue="1" operator="greaterThan">
      <formula>0</formula>
    </cfRule>
  </conditionalFormatting>
  <conditionalFormatting sqref="O131">
    <cfRule type="cellIs" dxfId="21" priority="125" stopIfTrue="1" operator="greaterThan">
      <formula>0</formula>
    </cfRule>
  </conditionalFormatting>
  <conditionalFormatting sqref="R129:R131">
    <cfRule type="cellIs" dxfId="20" priority="124" stopIfTrue="1" operator="notEqual">
      <formula>""</formula>
    </cfRule>
  </conditionalFormatting>
  <conditionalFormatting sqref="R129:R131">
    <cfRule type="cellIs" dxfId="19" priority="123" stopIfTrue="1" operator="greaterThan">
      <formula>0</formula>
    </cfRule>
  </conditionalFormatting>
  <conditionalFormatting sqref="Q129">
    <cfRule type="cellIs" dxfId="18" priority="122" stopIfTrue="1" operator="notEqual">
      <formula>""</formula>
    </cfRule>
  </conditionalFormatting>
  <conditionalFormatting sqref="Q129">
    <cfRule type="cellIs" dxfId="17" priority="121" stopIfTrue="1" operator="greaterThan">
      <formula>0</formula>
    </cfRule>
  </conditionalFormatting>
  <conditionalFormatting sqref="Q133">
    <cfRule type="cellIs" dxfId="16" priority="120" stopIfTrue="1" operator="notEqual">
      <formula>""</formula>
    </cfRule>
  </conditionalFormatting>
  <conditionalFormatting sqref="Q133">
    <cfRule type="cellIs" dxfId="15" priority="119" stopIfTrue="1" operator="greaterThan">
      <formula>0</formula>
    </cfRule>
  </conditionalFormatting>
  <conditionalFormatting sqref="O133">
    <cfRule type="cellIs" dxfId="14" priority="118" stopIfTrue="1" operator="greaterThan">
      <formula>0</formula>
    </cfRule>
  </conditionalFormatting>
  <conditionalFormatting sqref="R133">
    <cfRule type="cellIs" dxfId="13" priority="117" stopIfTrue="1" operator="notEqual">
      <formula>""</formula>
    </cfRule>
  </conditionalFormatting>
  <conditionalFormatting sqref="R133">
    <cfRule type="cellIs" dxfId="12" priority="116" stopIfTrue="1" operator="greaterThan">
      <formula>0</formula>
    </cfRule>
  </conditionalFormatting>
  <conditionalFormatting sqref="P133">
    <cfRule type="cellIs" dxfId="11" priority="115" stopIfTrue="1" operator="greaterThan">
      <formula>0</formula>
    </cfRule>
  </conditionalFormatting>
  <conditionalFormatting sqref="J53:K53">
    <cfRule type="cellIs" dxfId="10" priority="9" stopIfTrue="1" operator="notEqual">
      <formula>""</formula>
    </cfRule>
  </conditionalFormatting>
  <conditionalFormatting sqref="J53:K53">
    <cfRule type="cellIs" dxfId="9" priority="8" stopIfTrue="1" operator="greaterThan">
      <formula>0</formula>
    </cfRule>
  </conditionalFormatting>
  <conditionalFormatting sqref="Q53">
    <cfRule type="cellIs" dxfId="8" priority="7" stopIfTrue="1" operator="notEqual">
      <formula>""</formula>
    </cfRule>
  </conditionalFormatting>
  <conditionalFormatting sqref="Q53">
    <cfRule type="cellIs" dxfId="7" priority="6" stopIfTrue="1" operator="greaterThan">
      <formula>0</formula>
    </cfRule>
  </conditionalFormatting>
  <conditionalFormatting sqref="P53">
    <cfRule type="cellIs" dxfId="6" priority="5" stopIfTrue="1" operator="greaterThan">
      <formula>0</formula>
    </cfRule>
  </conditionalFormatting>
  <conditionalFormatting sqref="R53">
    <cfRule type="cellIs" dxfId="5" priority="4" stopIfTrue="1" operator="notEqual">
      <formula>""</formula>
    </cfRule>
  </conditionalFormatting>
  <conditionalFormatting sqref="R53">
    <cfRule type="cellIs" dxfId="4" priority="3" stopIfTrue="1" operator="greaterThan">
      <formula>0</formula>
    </cfRule>
  </conditionalFormatting>
  <conditionalFormatting sqref="R53">
    <cfRule type="cellIs" dxfId="3" priority="2" stopIfTrue="1" operator="notEqual">
      <formula>""</formula>
    </cfRule>
  </conditionalFormatting>
  <conditionalFormatting sqref="R53">
    <cfRule type="cellIs" dxfId="2" priority="1" stopIfTrue="1" operator="greaterThan">
      <formula>0</formula>
    </cfRule>
  </conditionalFormatting>
  <dataValidations count="1">
    <dataValidation operator="greaterThan" allowBlank="1" showInputMessage="1" showErrorMessage="1" sqref="J129:J131 JF129:JF131 TB129:TB131 ACX129:ACX131 AMT129:AMT131 AWP129:AWP131 BGL129:BGL131 BQH129:BQH131 CAD129:CAD131 CJZ129:CJZ131 CTV129:CTV131 DDR129:DDR131 DNN129:DNN131 DXJ129:DXJ131 EHF129:EHF131 ERB129:ERB131 FAX129:FAX131 FKT129:FKT131 FUP129:FUP131 GEL129:GEL131 GOH129:GOH131 GYD129:GYD131 HHZ129:HHZ131 HRV129:HRV131 IBR129:IBR131 ILN129:ILN131 IVJ129:IVJ131 JFF129:JFF131 JPB129:JPB131 JYX129:JYX131 KIT129:KIT131 KSP129:KSP131 LCL129:LCL131 LMH129:LMH131 LWD129:LWD131 MFZ129:MFZ131 MPV129:MPV131 MZR129:MZR131 NJN129:NJN131 NTJ129:NTJ131 ODF129:ODF131 ONB129:ONB131 OWX129:OWX131 PGT129:PGT131 PQP129:PQP131 QAL129:QAL131 QKH129:QKH131 QUD129:QUD131 RDZ129:RDZ131 RNV129:RNV131 RXR129:RXR131 SHN129:SHN131 SRJ129:SRJ131 TBF129:TBF131 TLB129:TLB131 TUX129:TUX131 UET129:UET131 UOP129:UOP131 UYL129:UYL131 VIH129:VIH131 VSD129:VSD131 WBZ129:WBZ131 WLV129:WLV131 WVR129:WVR131 J133 JF133 TB133 ACX133 AMT133 AWP133 BGL133 BQH133 CAD133 CJZ133 CTV133 DDR133 DNN133 DXJ133 EHF133 ERB133 FAX133 FKT133 FUP133 GEL133 GOH133 GYD133 HHZ133 HRV133 IBR133 ILN133 IVJ133 JFF133 JPB133 JYX133 KIT133 KSP133 LCL133 LMH133 LWD133 MFZ133 MPV133 MZR133 NJN133 NTJ133 ODF133 ONB133 OWX133 PGT133 PQP133 QAL133 QKH133 QUD133 RDZ133 RNV133 RXR133 SHN133 SRJ133 TBF133 TLB133 TUX133 UET133 UOP133 UYL133 VIH133 VSD133 WBZ133 WLV133 WVR133 J97:J99 J65:J67 J69 J81:J83 J85 J101 WVR113:WVR115 WLV113:WLV115 WBZ113:WBZ115 VSD113:VSD115 VIH113:VIH115 UYL113:UYL115 UOP113:UOP115 UET113:UET115 TUX113:TUX115 TLB113:TLB115 TBF113:TBF115 SRJ113:SRJ115 SHN113:SHN115 RXR113:RXR115 RNV113:RNV115 RDZ113:RDZ115 QUD113:QUD115 QKH113:QKH115 QAL113:QAL115 PQP113:PQP115 PGT113:PGT115 OWX113:OWX115 ONB113:ONB115 ODF113:ODF115 NTJ113:NTJ115 NJN113:NJN115 MZR113:MZR115 MPV113:MPV115 MFZ113:MFZ115 LWD113:LWD115 LMH113:LMH115 LCL113:LCL115 KSP113:KSP115 KIT113:KIT115 JYX113:JYX115 JPB113:JPB115 JFF113:JFF115 IVJ113:IVJ115 ILN113:ILN115 IBR113:IBR115 HRV113:HRV115 HHZ113:HHZ115 GYD113:GYD115 GOH113:GOH115 GEL113:GEL115 FUP113:FUP115 FKT113:FKT115 FAX113:FAX115 ERB113:ERB115 EHF113:EHF115 DXJ113:DXJ115 DNN113:DNN115 DDR113:DDR115 CTV113:CTV115 CJZ113:CJZ115 CAD113:CAD115 BQH113:BQH115 BGL113:BGL115 AWP113:AWP115 AMT113:AMT115 ACX113:ACX115 TB113:TB115 JF113:JF115 J113:J115 WVR117 WLV117 WBZ117 VSD117 VIH117 UYL117 UOP117 UET117 TUX117 TLB117 TBF117 SRJ117 SHN117 RXR117 RNV117 RDZ117 QUD117 QKH117 QAL117 PQP117 PGT117 OWX117 ONB117 ODF117 NTJ117 NJN117 MZR117 MPV117 MFZ117 LWD117 LMH117 LCL117 KSP117 KIT117 JYX117 JPB117 JFF117 IVJ117 ILN117 IBR117 HRV117 HHZ117 GYD117 GOH117 GEL117 FUP117 FKT117 FAX117 ERB117 EHF117 DXJ117 DNN117 DDR117 CTV117 CJZ117 CAD117 BQH117 BGL117 AWP117 AMT117 ACX117 TB117 JF117 J117 WVR33:WVR35 WLV33:WLV35 WBZ33:WBZ35 VSD33:VSD35 VIH33:VIH35 UYL33:UYL35 UOP33:UOP35 UET33:UET35 TUX33:TUX35 TLB33:TLB35 TBF33:TBF35 SRJ33:SRJ35 SHN33:SHN35 RXR33:RXR35 RNV33:RNV35 RDZ33:RDZ35 QUD33:QUD35 QKH33:QKH35 QAL33:QAL35 PQP33:PQP35 PGT33:PGT35 OWX33:OWX35 ONB33:ONB35 ODF33:ODF35 NTJ33:NTJ35 NJN33:NJN35 MZR33:MZR35 MPV33:MPV35 MFZ33:MFZ35 LWD33:LWD35 LMH33:LMH35 LCL33:LCL35 KSP33:KSP35 KIT33:KIT35 JYX33:JYX35 JPB33:JPB35 JFF33:JFF35 IVJ33:IVJ35 ILN33:ILN35 IBR33:IBR35 HRV33:HRV35 HHZ33:HHZ35 GYD33:GYD35 GOH33:GOH35 GEL33:GEL35 FUP33:FUP35 FKT33:FKT35 FAX33:FAX35 ERB33:ERB35 EHF33:EHF35 DXJ33:DXJ35 DNN33:DNN35 DDR33:DDR35 CTV33:CTV35 CJZ33:CJZ35 CAD33:CAD35 BQH33:BQH35 BGL33:BGL35 AWP33:AWP35 AMT33:AMT35 ACX33:ACX35 TB33:TB35 JF33:JF35 J33:J35 WVR53 WLV53 WBZ53 VSD53 VIH53 UYL53 UOP53 UET53 TUX53 TLB53 TBF53 SRJ53 SHN53 RXR53 RNV53 RDZ53 QUD53 QKH53 QAL53 PQP53 PGT53 OWX53 ONB53 ODF53 NTJ53 NJN53 MZR53 MPV53 MFZ53 LWD53 LMH53 LCL53 KSP53 KIT53 JYX53 JPB53 JFF53 IVJ53 ILN53 IBR53 HRV53 HHZ53 GYD53 GOH53 GEL53 FUP53 FKT53 FAX53 ERB53 EHF53 DXJ53 DNN53 DDR53 CTV53 CJZ53 CAD53 BQH53 BGL53 AWP53 AMT53 ACX53 TB53 JF53 J21 WVR49:WVR51 WLV49:WLV51 WBZ49:WBZ51 VSD49:VSD51 VIH49:VIH51 UYL49:UYL51 UOP49:UOP51 UET49:UET51 TUX49:TUX51 TLB49:TLB51 TBF49:TBF51 SRJ49:SRJ51 SHN49:SHN51 RXR49:RXR51 RNV49:RNV51 RDZ49:RDZ51 QUD49:QUD51 QKH49:QKH51 QAL49:QAL51 PQP49:PQP51 PGT49:PGT51 OWX49:OWX51 ONB49:ONB51 ODF49:ODF51 NTJ49:NTJ51 NJN49:NJN51 MZR49:MZR51 MPV49:MPV51 MFZ49:MFZ51 LWD49:LWD51 LMH49:LMH51 LCL49:LCL51 KSP49:KSP51 KIT49:KIT51 JYX49:JYX51 JPB49:JPB51 JFF49:JFF51 IVJ49:IVJ51 ILN49:ILN51 IBR49:IBR51 HRV49:HRV51 HHZ49:HHZ51 GYD49:GYD51 GOH49:GOH51 GEL49:GEL51 FUP49:FUP51 FKT49:FKT51 FAX49:FAX51 ERB49:ERB51 EHF49:EHF51 DXJ49:DXJ51 DNN49:DNN51 DDR49:DDR51 CTV49:CTV51 CJZ49:CJZ51 CAD49:CAD51 BQH49:BQH51 BGL49:BGL51 AWP49:AWP51 AMT49:AMT51 ACX49:ACX51 TB49:TB51 JF49:JF51 J49:J51 WVR37 WLV37 WBZ37 VSD37 VIH37 UYL37 UOP37 UET37 TUX37 TLB37 TBF37 SRJ37 SHN37 RXR37 RNV37 RDZ37 QUD37 QKH37 QAL37 PQP37 PGT37 OWX37 ONB37 ODF37 NTJ37 NJN37 MZR37 MPV37 MFZ37 LWD37 LMH37 LCL37 KSP37 KIT37 JYX37 JPB37 JFF37 IVJ37 ILN37 IBR37 HRV37 HHZ37 GYD37 GOH37 GEL37 FUP37 FKT37 FAX37 ERB37 EHF37 DXJ37 DNN37 DDR37 CTV37 CJZ37 CAD37 BQH37 BGL37 AWP37 AMT37 ACX37 TB37 JF37 J37 WVR17:WVR19 WLV17:WLV19 WBZ17:WBZ19 VSD17:VSD19 VIH17:VIH19 UYL17:UYL19 UOP17:UOP19 UET17:UET19 TUX17:TUX19 TLB17:TLB19 TBF17:TBF19 SRJ17:SRJ19 SHN17:SHN19 RXR17:RXR19 RNV17:RNV19 RDZ17:RDZ19 QUD17:QUD19 QKH17:QKH19 QAL17:QAL19 PQP17:PQP19 PGT17:PGT19 OWX17:OWX19 ONB17:ONB19 ODF17:ODF19 NTJ17:NTJ19 NJN17:NJN19 MZR17:MZR19 MPV17:MPV19 MFZ17:MFZ19 LWD17:LWD19 LMH17:LMH19 LCL17:LCL19 KSP17:KSP19 KIT17:KIT19 JYX17:JYX19 JPB17:JPB19 JFF17:JFF19 IVJ17:IVJ19 ILN17:ILN19 IBR17:IBR19 HRV17:HRV19 HHZ17:HHZ19 GYD17:GYD19 GOH17:GOH19 GEL17:GEL19 FUP17:FUP19 FKT17:FKT19 FAX17:FAX19 ERB17:ERB19 EHF17:EHF19 DXJ17:DXJ19 DNN17:DNN19 DDR17:DDR19 CTV17:CTV19 CJZ17:CJZ19 CAD17:CAD19 BQH17:BQH19 BGL17:BGL19 AWP17:AWP19 AMT17:AMT19 ACX17:ACX19 TB17:TB19 JF17:JF19 J17:J19 WVR21 WLV21 WBZ21 VSD21 VIH21 UYL21 UOP21 UET21 TUX21 TLB21 TBF21 SRJ21 SHN21 RXR21 RNV21 RDZ21 QUD21 QKH21 QAL21 PQP21 PGT21 OWX21 ONB21 ODF21 NTJ21 NJN21 MZR21 MPV21 MFZ21 LWD21 LMH21 LCL21 KSP21 KIT21 JYX21 JPB21 JFF21 IVJ21 ILN21 IBR21 HRV21 HHZ21 GYD21 GOH21 GEL21 FUP21 FKT21 FAX21 ERB21 EHF21 DXJ21 DNN21 DDR21 CTV21 CJZ21 CAD21 BQH21 BGL21 AWP21 AMT21 ACX21 TB21 JF21 J53"/>
  </dataValidations>
  <printOptions horizontalCentered="1"/>
  <pageMargins left="0.23622047244094491" right="0.23622047244094491" top="0.74803149606299213" bottom="0.74803149606299213" header="0.31496062992125984" footer="0.31496062992125984"/>
  <pageSetup scale="54" orientation="landscape" r:id="rId1"/>
  <headerFooter alignWithMargins="0">
    <oddFooter>&amp;L&amp;"Arial,Normal"&amp;9&amp;F
&amp;A&amp;C&amp;"Arial,Normal"&amp;10&amp;P de &amp;N&amp;R&amp;"Arial,Normal"&amp;9INSTITUTO NACIONAL DE VIAS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17</vt:i4>
      </vt:variant>
    </vt:vector>
  </HeadingPairs>
  <TitlesOfParts>
    <vt:vector size="29" baseType="lpstr">
      <vt:lpstr>LISTA PROPONENTES</vt:lpstr>
      <vt:lpstr>PRESUPUESTOS</vt:lpstr>
      <vt:lpstr>PROPONENTES</vt:lpstr>
      <vt:lpstr>KRC</vt:lpstr>
      <vt:lpstr>EXPER. PROB</vt:lpstr>
      <vt:lpstr>EXPER. GRAL</vt:lpstr>
      <vt:lpstr>EXPER.GRAL-CUANT</vt:lpstr>
      <vt:lpstr>RESUMEN EXP. GRAL</vt:lpstr>
      <vt:lpstr>EXP.ESPECIFICA</vt:lpstr>
      <vt:lpstr>RES. ESPECIFICA</vt:lpstr>
      <vt:lpstr>Resumen de profesionales</vt:lpstr>
      <vt:lpstr>SMLM</vt:lpstr>
      <vt:lpstr>EXP.ESPECIFICA!Área_de_impresión</vt:lpstr>
      <vt:lpstr>'EXPER. GRAL'!Área_de_impresión</vt:lpstr>
      <vt:lpstr>'EXPER. PROB'!Área_de_impresión</vt:lpstr>
      <vt:lpstr>'EXPER.GRAL-CUANT'!Área_de_impresión</vt:lpstr>
      <vt:lpstr>KRC!Área_de_impresión</vt:lpstr>
      <vt:lpstr>'LISTA PROPONENTES'!Área_de_impresión</vt:lpstr>
      <vt:lpstr>PRESUPUESTOS!Área_de_impresión</vt:lpstr>
      <vt:lpstr>PROPONENTES!Área_de_impresión</vt:lpstr>
      <vt:lpstr>'RES. ESPECIFICA'!Área_de_impresión</vt:lpstr>
      <vt:lpstr>'RESUMEN EXP. GRAL'!Área_de_impresión</vt:lpstr>
      <vt:lpstr>PORPOM</vt:lpstr>
      <vt:lpstr>SALACTUAL</vt:lpstr>
      <vt:lpstr>EXP.ESPECIFICA!Títulos_a_imprimir</vt:lpstr>
      <vt:lpstr>'EXPER. GRAL'!Títulos_a_imprimir</vt:lpstr>
      <vt:lpstr>'EXPER. PROB'!Títulos_a_imprimir</vt:lpstr>
      <vt:lpstr>'EXPER.GRAL-CUANT'!Títulos_a_imprimir</vt:lpstr>
      <vt:lpstr>KRC!Títulos_a_imprimir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CALIFICACIÓN CM</dc:title>
  <dc:creator>EVA3_ANI</dc:creator>
  <cp:keywords>CONCURSO MERITOS</cp:keywords>
  <dc:description>Version preliminar para calificar concursos de meritos Lista Corta, para tres profesionales</dc:description>
  <cp:lastModifiedBy>Jorge Elias Perdomo Villadiego</cp:lastModifiedBy>
  <cp:lastPrinted>2009-04-18T18:01:49Z</cp:lastPrinted>
  <dcterms:created xsi:type="dcterms:W3CDTF">2008-10-02T17:13:08Z</dcterms:created>
  <dcterms:modified xsi:type="dcterms:W3CDTF">2013-12-09T22:25:41Z</dcterms:modified>
  <cp:contentStatus>Version 0</cp:contentStatus>
</cp:coreProperties>
</file>