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Ricardo\Documents\1ANI\Documentos\Plan de Acción\2020\Propuesta Isabel\"/>
    </mc:Choice>
  </mc:AlternateContent>
  <xr:revisionPtr revIDLastSave="0" documentId="13_ncr:1_{15868692-E420-410F-B4D4-F158899A596F}" xr6:coauthVersionLast="45" xr6:coauthVersionMax="45" xr10:uidLastSave="{00000000-0000-0000-0000-000000000000}"/>
  <bookViews>
    <workbookView xWindow="-120" yWindow="-120" windowWidth="29040" windowHeight="15840" xr2:uid="{00000000-000D-0000-FFFF-FFFF00000000}"/>
  </bookViews>
  <sheets>
    <sheet name="TOTAL" sheetId="1" r:id="rId1"/>
  </sheets>
  <definedNames>
    <definedName name="_xlnm._FilterDatabase" localSheetId="0" hidden="1">TOTAL!$B$6:$P$33</definedName>
    <definedName name="_xlnm.Print_Titles" localSheetId="0">TOTAL!$1:$5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 i="1" l="1"/>
  <c r="D17" i="1"/>
  <c r="G27" i="1"/>
  <c r="D27" i="1" s="1"/>
  <c r="G23" i="1"/>
  <c r="G14" i="1"/>
  <c r="G7" i="1"/>
  <c r="J25" i="1"/>
  <c r="G17" i="1"/>
  <c r="J31" i="1"/>
  <c r="J29" i="1"/>
  <c r="J27" i="1"/>
  <c r="J26" i="1"/>
  <c r="J24" i="1"/>
  <c r="J23" i="1"/>
  <c r="J21" i="1"/>
  <c r="J18" i="1"/>
  <c r="J17" i="1"/>
  <c r="J16" i="1"/>
  <c r="J14" i="1"/>
  <c r="J11" i="1"/>
  <c r="J8" i="1"/>
  <c r="J7" i="1"/>
  <c r="D7" i="1" l="1"/>
</calcChain>
</file>

<file path=xl/sharedStrings.xml><?xml version="1.0" encoding="utf-8"?>
<sst xmlns="http://schemas.openxmlformats.org/spreadsheetml/2006/main" count="111" uniqueCount="96">
  <si>
    <t>AGENCIA NACIONAL DE INFRAESTRUCTURA - ANI</t>
  </si>
  <si>
    <t>PLAN ESTRATEGICO CUATRENIO 2018 - 2022</t>
  </si>
  <si>
    <t xml:space="preserve">FOCOS ESTRATEGICOS </t>
  </si>
  <si>
    <t>OBJETIVOS ESTREGICOS</t>
  </si>
  <si>
    <t xml:space="preserve">PROYECTOS ESTRATEGICOS </t>
  </si>
  <si>
    <t>UNIDAD DE MEDIDA</t>
  </si>
  <si>
    <t xml:space="preserve">METAS CUATRENIO </t>
  </si>
  <si>
    <t xml:space="preserve">INDICADOR </t>
  </si>
  <si>
    <t>RESPONSABLE</t>
  </si>
  <si>
    <r>
      <rPr>
        <b/>
        <sz val="18"/>
        <color theme="1"/>
        <rFont val="Arial Narrow"/>
        <family val="2"/>
      </rPr>
      <t>Foco 1.</t>
    </r>
    <r>
      <rPr>
        <sz val="18"/>
        <color theme="1"/>
        <rFont val="Arial Narrow"/>
        <family val="2"/>
      </rPr>
      <t xml:space="preserve"> Gobernanza e institucionalidad moderna para el transporte y la logística eficientes y seguros</t>
    </r>
  </si>
  <si>
    <t>1.1  Fortalecer la institucionalidad de la Entidad</t>
  </si>
  <si>
    <t>1.1.1 Diseño e Implementación  del nuevo esquema de Gobierno Corporativo  de la ANI</t>
  </si>
  <si>
    <t>Vicepresidencia Administrativa y Financiera</t>
  </si>
  <si>
    <t xml:space="preserve">1.1.2 Fortalecimiento de la capacidad de gestión y eficiencia de la ANI </t>
  </si>
  <si>
    <t xml:space="preserve">Vicepresidencia de Planeación, riesgos y entorno con el apoyo de las Vicepresidencias Ejecutiva, de Gestión contractual y Estructuración
</t>
  </si>
  <si>
    <t>1.2 Generar confianza en los ciudadanos, Estado e inversionistas</t>
  </si>
  <si>
    <t xml:space="preserve">1.2.1 Socialización con las partes interesadas, de todos los proyectos de infraestructura de transporte a cargo de la ANI. </t>
  </si>
  <si>
    <t>Vicepresidencia de Planeación, Riesgos y Entorno</t>
  </si>
  <si>
    <t>Oficina de Comunicaciones</t>
  </si>
  <si>
    <t>Vicepresidencia Jurídica</t>
  </si>
  <si>
    <t>Vicepresidencia de Gestión Contractual</t>
  </si>
  <si>
    <r>
      <rPr>
        <b/>
        <sz val="18"/>
        <color theme="1"/>
        <rFont val="Arial Narrow"/>
        <family val="2"/>
      </rPr>
      <t>Foco 2</t>
    </r>
    <r>
      <rPr>
        <sz val="18"/>
        <color theme="1"/>
        <rFont val="Arial Narrow"/>
        <family val="2"/>
      </rPr>
      <t>.Desarrollar proyectos de Asociación Público Privada que propendan por la intermodalidad, la movilidad y la sostenibilidad</t>
    </r>
  </si>
  <si>
    <t xml:space="preserve">2.1 Estructurar proyectos de infraestructura de transporte </t>
  </si>
  <si>
    <t>2.1.1 Adjudicación de nuevas concesiones portuarias</t>
  </si>
  <si>
    <t>Vicepresidencia de Estructuración</t>
  </si>
  <si>
    <t>2.1.2 Adjudicación de Proyectos de Infraestructura de Transporte, bajo el esquema de Asociaciones Público Privadas</t>
  </si>
  <si>
    <t>2.1.3 Participación en la implementación del cobro de valorización en al menos 1 proyecto de infraestructura de transporte</t>
  </si>
  <si>
    <t>2.2 Gestionar la ejecución de los  proyectos de infraestructura  de transporte</t>
  </si>
  <si>
    <t>2.2.1 Ampliación de la red vial nacional (proyectos de infraestructura de transporte del modo carretero, 1a a 3a generación de concesiones)</t>
  </si>
  <si>
    <t>2,2,2 Reactivación de la operación comercial en vías férreas a cargo de la ANI</t>
  </si>
  <si>
    <t>Vicepresidencia Ejecutiva</t>
  </si>
  <si>
    <t xml:space="preserve">2.2.3 Impulso para la modernización de la infraestructura de los Aeropuertos concesionados </t>
  </si>
  <si>
    <t xml:space="preserve">2.2.4 Impulso para la modernización de la infraestructura en los puertos concesionados </t>
  </si>
  <si>
    <r>
      <rPr>
        <b/>
        <sz val="18"/>
        <color theme="1"/>
        <rFont val="Arial Narrow"/>
        <family val="2"/>
      </rPr>
      <t xml:space="preserve">Foco 3: </t>
    </r>
    <r>
      <rPr>
        <sz val="18"/>
        <color theme="1"/>
        <rFont val="Arial Narrow"/>
        <family val="2"/>
      </rPr>
      <t>Desarrollar la infraestructura de transporte de 4G</t>
    </r>
  </si>
  <si>
    <t>3.1 Ejecutar los proyectos de cuarta generación</t>
  </si>
  <si>
    <t>3.1.1 Finalización de etapa de construcción e inicio de la etapa de operación y mantenimiento de los proyectos de cuarta generación.</t>
  </si>
  <si>
    <t>Vicepresidencia de Gestión Contractual (5)
Vicepresidencia Ejecutiva (3)</t>
  </si>
  <si>
    <t>3.1.2 Gestión para la construcción de las vías primarias bajo el esquema de concesión Programa 4G programadas para el cuatrienio</t>
  </si>
  <si>
    <t xml:space="preserve">Vicepresidencia de Gestión Contractual (308,33Km)
</t>
  </si>
  <si>
    <t>Vicepresidencia Ejecutiva (225,65Km)</t>
  </si>
  <si>
    <t>3.1.3 Gestión para la rehabilitación y mejoramiento de las vías primarias bajo el esquema de concesión Programa 4G</t>
  </si>
  <si>
    <t xml:space="preserve">Vicepresidencia de Gestión Contractual (877,02Km)
</t>
  </si>
  <si>
    <t>Vicepresidencia Ejecutiva (526,44Km)</t>
  </si>
  <si>
    <t xml:space="preserve">Número de contratos de concesión portuaria suscritos, gestionados por la ANI </t>
  </si>
  <si>
    <t>Equipo de trabajo de Transparencia de la ANI</t>
  </si>
  <si>
    <t>Número de Kilómetros de vía primaria rehabilitados y mantenidos en los proyectos definidos bajo esquema de concesión programa 4G monitoreados por la ANI</t>
  </si>
  <si>
    <t xml:space="preserve">Kilómetros </t>
  </si>
  <si>
    <t>Número de Kilómetros construidos de vía primaria en proyectos  bajo esquema de concesión programa 4G gestionados por la ANI</t>
  </si>
  <si>
    <t>Reglamento</t>
  </si>
  <si>
    <t>Porcentaje</t>
  </si>
  <si>
    <t>Número de Proyectos</t>
  </si>
  <si>
    <t>Porcentaje de Cumplimiento de los requerimientos solicitados a la ANI para la definición e implementación de la Metodología de acuerdo con plan de trabajo establecido</t>
  </si>
  <si>
    <t>Numero de kilometros construidos en proyectos de concesión de 1a a 3a generación</t>
  </si>
  <si>
    <t>Número de Kilómetros de vía férrea con operación comercial gestionados por la ANI</t>
  </si>
  <si>
    <t>Kilometros</t>
  </si>
  <si>
    <t>Numero de aeropuertos con obras de modernización y % de avance en el cumplimiento en el plan de modernización</t>
  </si>
  <si>
    <t>Número de Informes de cumplimiento del  Plan de Inversiones de 19 concesiones portuarias</t>
  </si>
  <si>
    <t>Numero de proyectos con inicio de etapa de operación y mantenimiento</t>
  </si>
  <si>
    <t xml:space="preserve">Número de proyectos </t>
  </si>
  <si>
    <t>1 Reglamento</t>
  </si>
  <si>
    <t xml:space="preserve">Número de Reglamentos de Gobierno Corporativo implementados </t>
  </si>
  <si>
    <t>Porcentaje de cumplimiento del cronograma previsto en el plan de fortalecimiento de la gestión institucional</t>
  </si>
  <si>
    <t>Número de Sistemas de información misional optimizados</t>
  </si>
  <si>
    <t>Porcentaje de cumplimiento del Plan de acción para la implementación y mantenimiento de los mecanismos de transparencia</t>
  </si>
  <si>
    <t>Número de proyectos adjudicados</t>
  </si>
  <si>
    <t>Número de aeropuertos</t>
  </si>
  <si>
    <t>Número de Informes de cumplimiento</t>
  </si>
  <si>
    <t>Plan de Acción aprobado por el  Consejo Directivo de acuerdo con lo establecido en el Decreto 4165 de 2011</t>
  </si>
  <si>
    <t xml:space="preserve">Número de contratos </t>
  </si>
  <si>
    <t>Número de sistemas de información</t>
  </si>
  <si>
    <t>Porcentaje de cumplimiento del Plan de socialización de proyectos con partes interesadas e indicadores de impacto</t>
  </si>
  <si>
    <t>Avance vigencia 2019</t>
  </si>
  <si>
    <t>% Avance</t>
  </si>
  <si>
    <t>Durante la vigencia 2019, se avanzó en la contratación de la consultoría para la formulación del nievo esquema de gobierno corporativo. 
Dicha consultoría se realizará en la vigencia 2020</t>
  </si>
  <si>
    <t>En la vigencia 2019, se avanzó en la implementación del MIPG,así mismo, se realizaron campañas de divulgación al interior de la entidad con el fin de fortalecer el sentido de pertenencia y se realizaron de actividades de bienestar para los servidores.</t>
  </si>
  <si>
    <t xml:space="preserve">El objetivo de este proyecto es optimizar el sistema de información misional con el fin de que se constituya en una herramienta que brinde información oportuna y concisa de los proyectos de transporte a cargo de la Agencia, es así como a lo largo de la vigencia 2019 se ha avanzó en el diagnóstico de los componentes del sistema, la identificación de los factores interno y externos, así como la valoración de los diferentes módulos que lo componen. 
</t>
  </si>
  <si>
    <t>En desarrollo de la estrategia de Rendición de Cuentas formulada para la vigencia 2019, la Agencia, programó la realización se seis eventos a nivel regional, en desarrollo de los cuales la administración tiene la oportunidad de presentar de primera mano a las comunidades los proyectos que se van a desarrollar, se tiene reciben las sugerencias de las partes interesadas y de acuerdo con la conveniencia se ajustan los mismo.
A lo largo de la vigencia se desarrollaron 6 eventos en los cuales la entidad tuvo la oportunidad de presentar ante las comunidades y recibir de estas sus aportes e inquietudes</t>
  </si>
  <si>
    <t>1.2.2 Implementación y optimización de mecanismos de transparencia para la gestión de la Entidad.</t>
  </si>
  <si>
    <t>A través de este proyecto, la Agencia profundiza las herramientas de transparencia con las que cuenta en su gestión, durante la vigencia se aprobó por parte de la Presidencia la Carta de Colaboración de la Agencia como colaboradores y reportantes LA/FT y se remitió a la UIAF para su trámite.
Así mismo la Secretaría de Transparencia remitió a la Agencia para su suscripción el convenio de apoyo para la implementación de herramientas de transparencia y del MRAN.</t>
  </si>
  <si>
    <t>Con el fin de ampliar la oferta de infraestructura de transporte marítimo, para el cuatrenio la Agencia tiene programado la adjudicación de 2 proyectos de este modo de transporte, vale la pena resaltar que estos proyectos por se netamente de iniciativa privada tienen un largo proceso de maduración hasta alcanzar su adjudicación
Para la vigencia 2019 se programó la firma de contrato del proyecto  de la sociedad Portuaria Puerto Bahía Colombia de Urabá esta actividad se cumplió en el mes de marzo con la firma del contrato de concesión Portuaria N°. 001 de 2019  y corresponde al 50% de la meta del cuatrenio</t>
  </si>
  <si>
    <t>Para la vigencia 2019 se tenía programado la adjudicación del proyecto ALO SUR. En el mes de diciembre la Vicepresidencia de Estructuración dio respuesta a todos los requerimientos que solicitó la Secretaría Jurídica de la Presidencia de la República y como consecuencia se precisa que el 27/12/19 el Consejo de Ministros dio concepto favorable al proyecto para continuar con los trámites correspondientes al proceso de contratación establecido en la Ley 1508 de 2012. Se espera realizar la adjudicación del proyecto en el primer semestre de 2020.</t>
  </si>
  <si>
    <t>Con el fin de ampliar la oferta de proyectos de infraestructura de Transporte, la Agencia en su Plan Estratégico 2018-2022 incluyó como meta la estructuración de 6 proyectos, estos corresponden al esquema de asociación Público - Privada ya sea que requieran o no recursos públicos, en la vigencia  2019 se estableció como meta la finalización de la estructuración de 2 de estos. así: 
1. APP Accesos Cali – Palmira. 
La estructuración se encuentra cerrada y se está a la espera de las ultimas observaciones (si es el caso) por parte del MHCP y DNP para dar apertura a la licitación del proyecto en el mes de febrero de 2020.
2. APP Troncal del Magdalena.
 La estructuración técnica y financiera se encuentra cerrada, se estima fecha de inicio de aprobaciones en el mes de marzo de 2020, al mes de diciembre el estructurador presentó las versiones finales de modelos financieros, matriz de riesgos, CPP y demás documentos financieros ajustados de acuerdo con el nuevo alcance del proyecto.</t>
  </si>
  <si>
    <t xml:space="preserve">Como parte de la actividades necesarias para la obtención de nuevas fuentes de financiación, y como resultado del trabajo conjunto con la FDN en la aplicación de la metodología para el cobro de valorización.
El Convenio finalizó en julio de 2019, en donde a través de la Consultoría Montaña y Borrero, se estableció la metodología de selección de proyectos que fueran viables para aplicar la contribución de valorización, así mismo, se seleccionó un proyecto piloto para simular el cobro de valorización y de esta manera, generar una dinámica de cobro en proyectos viales nacionales.  
Adicional a lo anterior, la consultoría desarrollo la propuesta de CONPES y el Decreto Reglamentario a la Ley 1819 de 2019, que permita definir parámetros para ejecutar la Contribución Nacional de Valorización en proyectos viales a nivel Nacional. </t>
  </si>
  <si>
    <t>La Agencia Nacional de Infraestructura tiene a su cargo, la administración de los proyectos del modo carretero de las concesiones 1a a 4a, es así como para el periodo 2018-2022 se estimó que los proyectos correspondientes a las 1a a 3a generación aportarán la construcción de 80 Km de nuevas calzadas.
Para la vigencia 2019, la meta se estimó en 40.76 Km, de los cuales al mes de diciembre el Proyecto Transversal de las américas tiene un avance de 21.26 Km correspondientes a un 64,5% de la meta anual propuesta, de conformidad con el Otrosi No. 23, se definio como  fecha de terminación del Hito 1 del sector Cantagallo- San Pablo  para el 31 de enero de 2020, el proyecto Devimed tuvo un avance de 1,4 Km correspondiente a un 120% de la meta anual, El proyecto Girardot-Ibague-Cajamarca tuvo un avance de 6,12 Km de una meta de 6,8 Km correspondiente a un avance del 90%.</t>
  </si>
  <si>
    <t>Como parte de la reactivación del modo férreo, la Agencia en su Plan Estratégico estimó que al finalizar el periodo de gobierno se podrán reactivar 657 Km de la red férrea nacional, es así como en la  vigencia 2019 la meta proyectada es la reactivación de 229 kilómetros del proyecto Bogotá-Belencito.
En la actualidad existe movimiento de carga a lo largo de todo el corredor y desde la Vicepresidencia Ejecutiva se vienen realizando reuniones con actores relevantes para la promoción de este modo de transporte y la vinculación de más empresas al transporte por este corredor</t>
  </si>
  <si>
    <t>La Agencia Nacional de Infraestructura tiene a su cargo la administración de los aeropuertos que se encuentran concesionados, los cuales tienen en sus contratos la realización de obras encaminadas a ampliar los servicios en cada uno de ellos, en la  vigencia 2019 se recibieron obras en 4 aeropuertos.
Durante el mes de diciembre se finalizaron las obras programadas de la Terminal de carga del aeropuerto de José María Córdova, que junto a las obras del aeropuerto de Cartagena, y los  aeropuertos  Ernesto Cortissoz y Camilo Daza recibidas en el primer semestre corresponden a la meta de la vigencia</t>
  </si>
  <si>
    <t>El modo portuario tiene a su cargo el seguimiento de las inversiones que realizan los concesionarios en los puertos que funcionan bajo este esquema, dichas inversiones corresponden a la contraprestación establecida con el privado por el uso de la playa cedida en concesión.
A lo largo de la vigencia 2019 se realizó el seguimiento a los planes de inversión en 6 proyectos, para cada uno de estos se elaboró el informe de seguimiento detallado</t>
  </si>
  <si>
    <t>El Plan Nacional de Desarrollo, establece como una de sus meta para el periodo, la finalización de las obras en los proyectos de cuarta generación de concesiones, y específicamente estableció que finalizarán la etapa de construcción y entrarán en operación 8 proyectos a cargo de la Agencia, para la presente vigencia el proyecto seleccionado es Girardot-Honda-Puerto Salgar.
Debido a los inconvenientes presentados en la entrega de algunas obras, la firma del acta de inicio del proyecto se reprogramó para el primer semestre de 2020.</t>
  </si>
  <si>
    <t xml:space="preserve"> 
La meta acumulada asciende 61,84 Km el avance acumulado es 55,49 Km, la ejecución de los proyectos es la siguiente:
- Rumichaca - Pasto, meta 20Km, avance 18,62Km
- Accesos Norte, meta 2,0 Km, avance 2,0Km 
- Girardot-Honda-Pto Salgar, meta 2,53Km, avance 2,53 Km
- Ip Neiva-Espinal, meta 11,9Km, avance 11,9Km
- Cartagena-Bquilla 4G, Meta 3,81Km, avance 0,325Km
- Conexión Norte, meta 0,6Km, avance 0,6Km
- Vías del NUS, meta 4Km, avance 2,52Km
- Ip Antioquia-Bolivar, meta 17Km, avance 17Km</t>
  </si>
  <si>
    <t>A 31 de diciembre, se alcazaron los siguientes avances:
- Pacífico 2, meta 3,5 Km, avance 3,5 Km
- Chirajara - Fundadores, meta 2,2 Km, avance 2,2 Km
- Bucaramanga-Barrancabermeja-Yondó, meta 29,15 Km, avance 37,05 Km</t>
  </si>
  <si>
    <t>Al mes de diciembre, se avanzó en la rehabilitación de 129,52 Km de una meta establecida en 117,52 Km, los avances fueron los siguientes:
- Pacífico 3, meta 39 Km, avance 39 Km, avance 100% 
- Bucaramanga-Barrancabermeja-Yondó, meta 21,17 Km, avance 18,48 Km, avance 87%
- Mar 1, meta 35 Km, avance 35Km, avance 100%
-  Tercer carril, meta 9,86 Km, avance 11,2 Km, avance 120%
- Transversal del Sisga, Meta 12,25 Km, avance 23,02 Km, avance 120%</t>
  </si>
  <si>
    <t>Ponderación</t>
  </si>
  <si>
    <t>Avance %</t>
  </si>
  <si>
    <t>1.1.3 Optimización del  sistema de información misional de la Entidad</t>
  </si>
  <si>
    <t>Se cumplió con el 73,4% de la meta, la meta establecida asciende a 366,7Km y se avanzó en  269,31Km los avances fueron los siguientes:
- Rumichaca-Pasto, Meta 2,53 Km, avance 2,13 Km, avance 84%
- Girardot-Honda, meta 26,31, avance 26,31, avance 100%
- Ip Neiva-Girardot, Meta 105,1Km, avance 15,7Km, avance 14%
- Puerta del Hierro-Cruz del Viso, meta 65 Km, avance60,05, avance 92,3%
- Conexión Norte, meta  22Km, avance 21,35Km, avance 97%
- Vías del Nus, meta 20 Km, avance 17,6 Km, avance 88%
- Autopista mar2, meta 46,2Km, avance 46,6Km, avance 101%
- Ip Antioquia-Bolivar, meta 77,6, avance 77,6Km, avance 100%
- Perimetral, meta 1,99, avance 1,44, avance 72%</t>
  </si>
  <si>
    <t>Avance Plan Estratégico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</si>
</sst>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sz val="14"/>
      <color theme="1"/>
      <name val="Arial Narrow"/>
      <family val="2"/>
    </font>
    <font>
      <b/>
      <sz val="18"/>
      <color theme="1"/>
      <name val="Arial Narrow"/>
      <family val="2"/>
    </font>
    <font>
      <b/>
      <sz val="28"/>
      <color theme="0"/>
      <name val="Arial Narrow"/>
      <family val="2"/>
    </font>
    <font>
      <sz val="11"/>
      <color theme="1"/>
      <name val="Arial Narrow"/>
      <family val="2"/>
    </font>
    <font>
      <sz val="18"/>
      <color theme="1"/>
      <name val="Arial Narrow"/>
      <family val="2"/>
    </font>
    <font>
      <sz val="18"/>
      <name val="Arial Narrow"/>
      <family val="2"/>
    </font>
    <font>
      <sz val="11"/>
      <color theme="1"/>
      <name val="Calibri"/>
      <family val="2"/>
      <scheme val="minor"/>
    </font>
    <font>
      <b/>
      <sz val="28"/>
      <color theme="1"/>
      <name val="Arial Narrow"/>
      <family val="2"/>
    </font>
    <font>
      <b/>
      <sz val="36"/>
      <color theme="1"/>
      <name val="Arial Narrow"/>
      <family val="2"/>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9" fontId="7" fillId="0" borderId="0" applyFont="0" applyFill="0" applyBorder="0" applyAlignment="0" applyProtection="0"/>
  </cellStyleXfs>
  <cellXfs count="6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vertical="center" wrapText="1"/>
    </xf>
    <xf numFmtId="0" fontId="2" fillId="3" borderId="1" xfId="0" applyFont="1" applyFill="1" applyBorder="1" applyAlignment="1">
      <alignment horizontal="center" vertical="center" wrapText="1"/>
    </xf>
    <xf numFmtId="0" fontId="5" fillId="0" borderId="1" xfId="0" applyFont="1" applyBorder="1" applyAlignment="1">
      <alignment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6" fillId="4" borderId="1" xfId="0" applyFont="1" applyFill="1" applyBorder="1" applyAlignment="1">
      <alignment horizontal="lef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4" borderId="2" xfId="0" applyFont="1" applyFill="1" applyBorder="1" applyAlignment="1">
      <alignment horizontal="center" vertical="center" wrapText="1"/>
    </xf>
    <xf numFmtId="0" fontId="5" fillId="0" borderId="2" xfId="0" applyFont="1" applyBorder="1" applyAlignment="1">
      <alignment horizontal="left"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0" fontId="5" fillId="0" borderId="2" xfId="0" applyFont="1" applyBorder="1" applyAlignment="1">
      <alignment horizontal="left" vertical="top" wrapText="1"/>
    </xf>
    <xf numFmtId="9" fontId="5" fillId="0" borderId="3" xfId="0" applyNumberFormat="1" applyFont="1" applyBorder="1" applyAlignment="1">
      <alignment horizontal="center" vertical="center" wrapText="1"/>
    </xf>
    <xf numFmtId="0" fontId="4" fillId="0" borderId="0" xfId="0" applyFont="1" applyAlignment="1">
      <alignment horizontal="center" vertical="center" wrapText="1"/>
    </xf>
    <xf numFmtId="9" fontId="5" fillId="5" borderId="2" xfId="0" applyNumberFormat="1" applyFont="1" applyFill="1" applyBorder="1" applyAlignment="1">
      <alignment horizontal="center" vertical="center" wrapText="1"/>
    </xf>
    <xf numFmtId="10" fontId="5" fillId="5" borderId="1" xfId="0" applyNumberFormat="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164" fontId="5" fillId="5" borderId="1" xfId="1" applyNumberFormat="1" applyFont="1" applyFill="1" applyBorder="1" applyAlignment="1">
      <alignment horizontal="center" vertical="center" wrapText="1"/>
    </xf>
    <xf numFmtId="164" fontId="5" fillId="5" borderId="4" xfId="1" applyNumberFormat="1" applyFont="1" applyFill="1" applyBorder="1" applyAlignment="1">
      <alignment horizontal="center" vertical="center" wrapText="1"/>
    </xf>
    <xf numFmtId="164" fontId="5" fillId="5" borderId="3" xfId="1" applyNumberFormat="1" applyFont="1" applyFill="1" applyBorder="1" applyAlignment="1">
      <alignment horizontal="center" vertical="center" wrapText="1"/>
    </xf>
    <xf numFmtId="164" fontId="5" fillId="5" borderId="2" xfId="1" applyNumberFormat="1" applyFont="1" applyFill="1" applyBorder="1" applyAlignment="1">
      <alignment horizontal="center" vertical="center" wrapText="1"/>
    </xf>
    <xf numFmtId="0" fontId="5" fillId="0" borderId="1" xfId="0" applyFont="1" applyBorder="1" applyAlignment="1">
      <alignment vertical="top" wrapText="1"/>
    </xf>
    <xf numFmtId="0" fontId="8" fillId="0" borderId="0" xfId="0" applyFont="1" applyAlignment="1">
      <alignment horizontal="center" vertical="center"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10" xfId="0" applyFont="1" applyFill="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9" xfId="0" applyNumberFormat="1" applyFont="1" applyBorder="1" applyAlignment="1">
      <alignment horizontal="center" vertical="center" wrapText="1"/>
    </xf>
    <xf numFmtId="164" fontId="9" fillId="0" borderId="10"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64" fontId="5" fillId="5" borderId="2"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164" fontId="5" fillId="5" borderId="2" xfId="1" applyNumberFormat="1" applyFont="1" applyFill="1" applyBorder="1" applyAlignment="1">
      <alignment horizontal="center" vertical="center" wrapText="1"/>
    </xf>
    <xf numFmtId="164" fontId="5" fillId="5" borderId="3" xfId="1" applyNumberFormat="1" applyFont="1" applyFill="1" applyBorder="1" applyAlignment="1">
      <alignment horizontal="center" vertical="center" wrapText="1"/>
    </xf>
    <xf numFmtId="164" fontId="5" fillId="5" borderId="4" xfId="1"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center" vertical="center" wrapText="1"/>
    </xf>
    <xf numFmtId="0" fontId="0" fillId="0" borderId="4" xfId="0" applyBorder="1" applyAlignment="1">
      <alignment horizontal="left" vertical="center" wrapText="1"/>
    </xf>
    <xf numFmtId="0" fontId="5" fillId="0" borderId="3" xfId="0" applyFont="1" applyBorder="1" applyAlignment="1">
      <alignment horizontal="left" vertical="center" wrapText="1"/>
    </xf>
    <xf numFmtId="165" fontId="5" fillId="5" borderId="2" xfId="0" applyNumberFormat="1" applyFont="1" applyFill="1" applyBorder="1" applyAlignment="1">
      <alignment horizontal="center" vertical="center" wrapText="1"/>
    </xf>
    <xf numFmtId="165" fontId="5" fillId="5" borderId="3" xfId="0" applyNumberFormat="1" applyFont="1" applyFill="1" applyBorder="1" applyAlignment="1">
      <alignment horizontal="center" vertical="center" wrapText="1"/>
    </xf>
    <xf numFmtId="165" fontId="5" fillId="5" borderId="4" xfId="0" applyNumberFormat="1"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9" fontId="5" fillId="5" borderId="2" xfId="0" applyNumberFormat="1" applyFont="1" applyFill="1" applyBorder="1" applyAlignment="1">
      <alignment horizontal="center" vertical="center" wrapText="1"/>
    </xf>
    <xf numFmtId="9" fontId="5" fillId="5" borderId="4" xfId="0" applyNumberFormat="1" applyFont="1" applyFill="1" applyBorder="1" applyAlignment="1">
      <alignment horizontal="center" vertical="center" wrapText="1"/>
    </xf>
    <xf numFmtId="10" fontId="5" fillId="5" borderId="2"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33"/>
  <sheetViews>
    <sheetView showGridLines="0" tabSelected="1" zoomScale="40" zoomScaleNormal="40" zoomScaleSheetLayoutView="25" workbookViewId="0">
      <pane xSplit="1" ySplit="1" topLeftCell="B2" activePane="bottomRight" state="frozen"/>
      <selection pane="topRight" activeCell="B1" sqref="B1"/>
      <selection pane="bottomLeft" activeCell="A8" sqref="A8"/>
      <selection pane="bottomRight" activeCell="B3" sqref="B3:P3"/>
    </sheetView>
  </sheetViews>
  <sheetFormatPr baseColWidth="10" defaultColWidth="11.42578125" defaultRowHeight="16.5" x14ac:dyDescent="0.25"/>
  <cols>
    <col min="1" max="1" width="2.140625" style="3" customWidth="1"/>
    <col min="2" max="2" width="35.85546875" style="3" customWidth="1"/>
    <col min="3" max="3" width="28.28515625" style="24" customWidth="1"/>
    <col min="4" max="4" width="24" style="24" customWidth="1"/>
    <col min="5" max="5" width="56.42578125" style="3" customWidth="1"/>
    <col min="6" max="6" width="30" style="24" customWidth="1"/>
    <col min="7" max="7" width="26.42578125" style="24" customWidth="1"/>
    <col min="8" max="8" width="52.7109375" style="3" customWidth="1"/>
    <col min="9" max="9" width="28.85546875" style="24" customWidth="1"/>
    <col min="10" max="10" width="21.28515625" style="24" customWidth="1"/>
    <col min="11" max="11" width="34.85546875" style="3" customWidth="1"/>
    <col min="12" max="13" width="41.7109375" style="3" customWidth="1"/>
    <col min="14" max="14" width="44" style="3" customWidth="1"/>
    <col min="15" max="15" width="75.7109375" style="3" customWidth="1"/>
    <col min="16" max="16" width="20.42578125" style="3" customWidth="1"/>
    <col min="17" max="16384" width="11.42578125" style="3"/>
  </cols>
  <sheetData>
    <row r="2" spans="2:22" s="1" customFormat="1" ht="40.5" customHeight="1" x14ac:dyDescent="0.25">
      <c r="B2" s="33" t="s">
        <v>0</v>
      </c>
      <c r="C2" s="33"/>
      <c r="D2" s="33"/>
      <c r="E2" s="33"/>
      <c r="F2" s="33"/>
      <c r="G2" s="33"/>
      <c r="H2" s="33"/>
      <c r="I2" s="33"/>
      <c r="J2" s="33"/>
      <c r="K2" s="33"/>
      <c r="L2" s="33"/>
      <c r="M2" s="33"/>
      <c r="N2" s="33"/>
      <c r="O2" s="33"/>
      <c r="P2" s="33"/>
    </row>
    <row r="3" spans="2:22" s="1" customFormat="1" ht="30" customHeight="1" x14ac:dyDescent="0.25">
      <c r="B3" s="33"/>
      <c r="C3" s="33"/>
      <c r="D3" s="33"/>
      <c r="E3" s="33"/>
      <c r="F3" s="33"/>
      <c r="G3" s="33"/>
      <c r="H3" s="33"/>
      <c r="I3" s="33"/>
      <c r="J3" s="33"/>
      <c r="K3" s="33"/>
      <c r="L3" s="33"/>
      <c r="M3" s="33"/>
      <c r="N3" s="33"/>
      <c r="O3" s="33"/>
      <c r="P3" s="33"/>
    </row>
    <row r="4" spans="2:22" s="1" customFormat="1" ht="23.25" x14ac:dyDescent="0.25">
      <c r="B4" s="2"/>
      <c r="C4" s="2"/>
      <c r="D4" s="2"/>
      <c r="E4" s="2"/>
      <c r="F4" s="2"/>
      <c r="G4" s="2"/>
      <c r="H4" s="2"/>
      <c r="I4" s="2"/>
      <c r="J4" s="2"/>
      <c r="K4" s="2"/>
      <c r="L4" s="2"/>
      <c r="M4" s="2"/>
      <c r="N4" s="2"/>
      <c r="O4" s="2"/>
      <c r="P4" s="2"/>
    </row>
    <row r="5" spans="2:22" ht="48" customHeight="1" x14ac:dyDescent="0.25">
      <c r="B5" s="61" t="s">
        <v>1</v>
      </c>
      <c r="C5" s="62"/>
      <c r="D5" s="62"/>
      <c r="E5" s="62"/>
      <c r="F5" s="62"/>
      <c r="G5" s="62"/>
      <c r="H5" s="62"/>
      <c r="I5" s="62"/>
      <c r="J5" s="62"/>
      <c r="K5" s="62"/>
      <c r="L5" s="62"/>
      <c r="M5" s="62"/>
      <c r="N5" s="62"/>
      <c r="O5" s="62"/>
      <c r="P5" s="62"/>
    </row>
    <row r="6" spans="2:22" ht="120.75" customHeight="1" thickBot="1" x14ac:dyDescent="0.3">
      <c r="B6" s="4" t="s">
        <v>2</v>
      </c>
      <c r="C6" s="4" t="s">
        <v>91</v>
      </c>
      <c r="D6" s="4" t="s">
        <v>92</v>
      </c>
      <c r="E6" s="4" t="s">
        <v>3</v>
      </c>
      <c r="F6" s="4" t="s">
        <v>91</v>
      </c>
      <c r="G6" s="4" t="s">
        <v>92</v>
      </c>
      <c r="H6" s="4" t="s">
        <v>4</v>
      </c>
      <c r="I6" s="4" t="s">
        <v>91</v>
      </c>
      <c r="J6" s="4" t="s">
        <v>92</v>
      </c>
      <c r="K6" s="4" t="s">
        <v>5</v>
      </c>
      <c r="L6" s="4" t="s">
        <v>6</v>
      </c>
      <c r="M6" s="4" t="s">
        <v>7</v>
      </c>
      <c r="N6" s="4" t="s">
        <v>8</v>
      </c>
      <c r="O6" s="4" t="s">
        <v>71</v>
      </c>
      <c r="P6" s="4" t="s">
        <v>72</v>
      </c>
    </row>
    <row r="7" spans="2:22" ht="145.5" customHeight="1" thickTop="1" thickBot="1" x14ac:dyDescent="0.3">
      <c r="B7" s="52" t="s">
        <v>9</v>
      </c>
      <c r="C7" s="40">
        <v>0.2</v>
      </c>
      <c r="D7" s="43">
        <f>SUM(G7:G16)*C7</f>
        <v>4.8040000000000006E-2</v>
      </c>
      <c r="E7" s="52" t="s">
        <v>10</v>
      </c>
      <c r="F7" s="40">
        <v>0.49</v>
      </c>
      <c r="G7" s="43">
        <f>F7*SUM(J7:J13)</f>
        <v>0.11270000000000002</v>
      </c>
      <c r="H7" s="5" t="s">
        <v>11</v>
      </c>
      <c r="I7" s="17">
        <v>0.4</v>
      </c>
      <c r="J7" s="28">
        <f>+I7*P7</f>
        <v>8.0000000000000016E-2</v>
      </c>
      <c r="K7" s="6" t="s">
        <v>48</v>
      </c>
      <c r="L7" s="10" t="s">
        <v>59</v>
      </c>
      <c r="M7" s="9" t="s">
        <v>60</v>
      </c>
      <c r="N7" s="8" t="s">
        <v>12</v>
      </c>
      <c r="O7" s="19" t="s">
        <v>73</v>
      </c>
      <c r="P7" s="25">
        <v>0.2</v>
      </c>
      <c r="R7" s="34" t="s">
        <v>95</v>
      </c>
      <c r="S7" s="35"/>
      <c r="T7" s="35"/>
      <c r="U7" s="35"/>
      <c r="V7" s="36"/>
    </row>
    <row r="8" spans="2:22" ht="62.25" customHeight="1" thickTop="1" thickBot="1" x14ac:dyDescent="0.3">
      <c r="B8" s="41"/>
      <c r="C8" s="41"/>
      <c r="D8" s="44"/>
      <c r="E8" s="41"/>
      <c r="F8" s="41"/>
      <c r="G8" s="44"/>
      <c r="H8" s="50" t="s">
        <v>13</v>
      </c>
      <c r="I8" s="40">
        <v>0.3</v>
      </c>
      <c r="J8" s="46">
        <f>+I8*P8</f>
        <v>7.4999999999999997E-2</v>
      </c>
      <c r="K8" s="58" t="s">
        <v>49</v>
      </c>
      <c r="L8" s="40">
        <v>1</v>
      </c>
      <c r="M8" s="52" t="s">
        <v>61</v>
      </c>
      <c r="N8" s="52" t="s">
        <v>17</v>
      </c>
      <c r="O8" s="52" t="s">
        <v>74</v>
      </c>
      <c r="P8" s="63">
        <v>0.25</v>
      </c>
      <c r="R8" s="37">
        <f>+D7+D17+D27</f>
        <v>0.27248232</v>
      </c>
      <c r="S8" s="38"/>
      <c r="T8" s="38"/>
      <c r="U8" s="38"/>
      <c r="V8" s="39"/>
    </row>
    <row r="9" spans="2:22" ht="90" customHeight="1" thickTop="1" x14ac:dyDescent="0.25">
      <c r="B9" s="41"/>
      <c r="C9" s="41"/>
      <c r="D9" s="44"/>
      <c r="E9" s="41"/>
      <c r="F9" s="41"/>
      <c r="G9" s="44"/>
      <c r="H9" s="54"/>
      <c r="I9" s="41"/>
      <c r="J9" s="47"/>
      <c r="K9" s="59"/>
      <c r="L9" s="41"/>
      <c r="M9" s="41"/>
      <c r="N9" s="41"/>
      <c r="O9" s="41"/>
      <c r="P9" s="44"/>
    </row>
    <row r="10" spans="2:22" ht="108.75" customHeight="1" x14ac:dyDescent="0.25">
      <c r="B10" s="41"/>
      <c r="C10" s="41"/>
      <c r="D10" s="44"/>
      <c r="E10" s="41"/>
      <c r="F10" s="41"/>
      <c r="G10" s="44"/>
      <c r="H10" s="51"/>
      <c r="I10" s="42"/>
      <c r="J10" s="48"/>
      <c r="K10" s="60"/>
      <c r="L10" s="42"/>
      <c r="M10" s="42"/>
      <c r="N10" s="42"/>
      <c r="O10" s="42"/>
      <c r="P10" s="45"/>
    </row>
    <row r="11" spans="2:22" ht="195.75" customHeight="1" x14ac:dyDescent="0.25">
      <c r="B11" s="41"/>
      <c r="C11" s="41"/>
      <c r="D11" s="44"/>
      <c r="E11" s="41"/>
      <c r="F11" s="41"/>
      <c r="G11" s="44"/>
      <c r="H11" s="50" t="s">
        <v>93</v>
      </c>
      <c r="I11" s="40">
        <v>0.3</v>
      </c>
      <c r="J11" s="46">
        <f>+I11*P11</f>
        <v>7.4999999999999997E-2</v>
      </c>
      <c r="K11" s="50" t="s">
        <v>69</v>
      </c>
      <c r="L11" s="52">
        <v>1</v>
      </c>
      <c r="M11" s="50" t="s">
        <v>62</v>
      </c>
      <c r="N11" s="52" t="s">
        <v>14</v>
      </c>
      <c r="O11" s="50" t="s">
        <v>75</v>
      </c>
      <c r="P11" s="63">
        <v>0.25</v>
      </c>
    </row>
    <row r="12" spans="2:22" ht="66.75" customHeight="1" x14ac:dyDescent="0.25">
      <c r="B12" s="41"/>
      <c r="C12" s="41"/>
      <c r="D12" s="44"/>
      <c r="E12" s="41"/>
      <c r="F12" s="41"/>
      <c r="G12" s="44"/>
      <c r="H12" s="54"/>
      <c r="I12" s="41"/>
      <c r="J12" s="47"/>
      <c r="K12" s="54"/>
      <c r="L12" s="41"/>
      <c r="M12" s="54"/>
      <c r="N12" s="41"/>
      <c r="O12" s="54"/>
      <c r="P12" s="44"/>
    </row>
    <row r="13" spans="2:22" ht="14.25" customHeight="1" x14ac:dyDescent="0.25">
      <c r="B13" s="41"/>
      <c r="C13" s="41"/>
      <c r="D13" s="44"/>
      <c r="E13" s="41"/>
      <c r="F13" s="42"/>
      <c r="G13" s="45"/>
      <c r="H13" s="51"/>
      <c r="I13" s="42"/>
      <c r="J13" s="48"/>
      <c r="K13" s="51"/>
      <c r="L13" s="42"/>
      <c r="M13" s="51"/>
      <c r="N13" s="42"/>
      <c r="O13" s="51"/>
      <c r="P13" s="45"/>
    </row>
    <row r="14" spans="2:22" ht="102.75" customHeight="1" x14ac:dyDescent="0.25">
      <c r="B14" s="41"/>
      <c r="C14" s="41"/>
      <c r="D14" s="44"/>
      <c r="E14" s="52" t="s">
        <v>15</v>
      </c>
      <c r="F14" s="40">
        <v>0.51</v>
      </c>
      <c r="G14" s="43">
        <f>F14 *SUM(J14:J16)</f>
        <v>0.1275</v>
      </c>
      <c r="H14" s="50" t="s">
        <v>16</v>
      </c>
      <c r="I14" s="40">
        <v>0.49</v>
      </c>
      <c r="J14" s="46">
        <f>+I14*P14</f>
        <v>0.1225</v>
      </c>
      <c r="K14" s="50" t="s">
        <v>49</v>
      </c>
      <c r="L14" s="40">
        <v>1</v>
      </c>
      <c r="M14" s="52" t="s">
        <v>70</v>
      </c>
      <c r="N14" s="8" t="s">
        <v>17</v>
      </c>
      <c r="O14" s="50" t="s">
        <v>76</v>
      </c>
      <c r="P14" s="63">
        <v>0.25</v>
      </c>
    </row>
    <row r="15" spans="2:22" ht="293.25" customHeight="1" x14ac:dyDescent="0.25">
      <c r="B15" s="41"/>
      <c r="C15" s="41"/>
      <c r="D15" s="44"/>
      <c r="E15" s="41"/>
      <c r="F15" s="41"/>
      <c r="G15" s="44"/>
      <c r="H15" s="51"/>
      <c r="I15" s="42"/>
      <c r="J15" s="48"/>
      <c r="K15" s="51"/>
      <c r="L15" s="42"/>
      <c r="M15" s="42"/>
      <c r="N15" s="10" t="s">
        <v>18</v>
      </c>
      <c r="O15" s="51"/>
      <c r="P15" s="64"/>
    </row>
    <row r="16" spans="2:22" ht="293.25" customHeight="1" x14ac:dyDescent="0.25">
      <c r="B16" s="42"/>
      <c r="C16" s="42"/>
      <c r="D16" s="45"/>
      <c r="E16" s="42"/>
      <c r="F16" s="42"/>
      <c r="G16" s="45"/>
      <c r="H16" s="7" t="s">
        <v>77</v>
      </c>
      <c r="I16" s="21">
        <v>0.51</v>
      </c>
      <c r="J16" s="29">
        <f>+I16*P16</f>
        <v>0.1275</v>
      </c>
      <c r="K16" s="11" t="s">
        <v>49</v>
      </c>
      <c r="L16" s="17">
        <v>1</v>
      </c>
      <c r="M16" s="8" t="s">
        <v>63</v>
      </c>
      <c r="N16" s="8" t="s">
        <v>44</v>
      </c>
      <c r="O16" s="19" t="s">
        <v>78</v>
      </c>
      <c r="P16" s="25">
        <v>0.25</v>
      </c>
    </row>
    <row r="17" spans="2:16" ht="373.5" customHeight="1" x14ac:dyDescent="0.25">
      <c r="B17" s="52" t="s">
        <v>21</v>
      </c>
      <c r="C17" s="40">
        <v>0.4</v>
      </c>
      <c r="D17" s="43">
        <f>C17*SUM(G17:G26)</f>
        <v>0.14956232</v>
      </c>
      <c r="E17" s="52" t="s">
        <v>22</v>
      </c>
      <c r="F17" s="40">
        <v>0.48</v>
      </c>
      <c r="G17" s="43">
        <f>SUM(J17:J22)*F17</f>
        <v>0.21599999999999997</v>
      </c>
      <c r="H17" s="9" t="s">
        <v>23</v>
      </c>
      <c r="I17" s="23">
        <v>0.7</v>
      </c>
      <c r="J17" s="30">
        <f>+I17*P17</f>
        <v>0.35</v>
      </c>
      <c r="K17" s="12" t="s">
        <v>68</v>
      </c>
      <c r="L17" s="18">
        <v>2</v>
      </c>
      <c r="M17" s="13" t="s">
        <v>43</v>
      </c>
      <c r="N17" s="8" t="s">
        <v>24</v>
      </c>
      <c r="O17" s="22" t="s">
        <v>79</v>
      </c>
      <c r="P17" s="25">
        <v>0.5</v>
      </c>
    </row>
    <row r="18" spans="2:16" ht="251.25" customHeight="1" x14ac:dyDescent="0.25">
      <c r="B18" s="41"/>
      <c r="C18" s="41"/>
      <c r="D18" s="44"/>
      <c r="E18" s="41"/>
      <c r="F18" s="41"/>
      <c r="G18" s="44"/>
      <c r="H18" s="50" t="s">
        <v>25</v>
      </c>
      <c r="I18" s="40">
        <v>0.2</v>
      </c>
      <c r="J18" s="55">
        <f>+I18*P18</f>
        <v>0</v>
      </c>
      <c r="K18" s="50" t="s">
        <v>50</v>
      </c>
      <c r="L18" s="52">
        <v>6</v>
      </c>
      <c r="M18" s="52" t="s">
        <v>64</v>
      </c>
      <c r="N18" s="10" t="s">
        <v>24</v>
      </c>
      <c r="O18" s="50" t="s">
        <v>81</v>
      </c>
      <c r="P18" s="63">
        <v>0</v>
      </c>
    </row>
    <row r="19" spans="2:16" ht="384.75" customHeight="1" x14ac:dyDescent="0.25">
      <c r="B19" s="41"/>
      <c r="C19" s="41"/>
      <c r="D19" s="44"/>
      <c r="E19" s="41"/>
      <c r="F19" s="41"/>
      <c r="G19" s="44"/>
      <c r="H19" s="54"/>
      <c r="I19" s="41"/>
      <c r="J19" s="56"/>
      <c r="K19" s="54"/>
      <c r="L19" s="41"/>
      <c r="M19" s="41"/>
      <c r="N19" s="10" t="s">
        <v>24</v>
      </c>
      <c r="O19" s="51"/>
      <c r="P19" s="44"/>
    </row>
    <row r="20" spans="2:16" ht="337.5" customHeight="1" x14ac:dyDescent="0.25">
      <c r="B20" s="41"/>
      <c r="C20" s="41"/>
      <c r="D20" s="44"/>
      <c r="E20" s="41"/>
      <c r="F20" s="41"/>
      <c r="G20" s="44"/>
      <c r="H20" s="51"/>
      <c r="I20" s="42"/>
      <c r="J20" s="57"/>
      <c r="K20" s="51"/>
      <c r="L20" s="42"/>
      <c r="M20" s="42"/>
      <c r="N20" s="10" t="s">
        <v>19</v>
      </c>
      <c r="O20" s="7" t="s">
        <v>80</v>
      </c>
      <c r="P20" s="45"/>
    </row>
    <row r="21" spans="2:16" ht="233.25" customHeight="1" x14ac:dyDescent="0.25">
      <c r="B21" s="41"/>
      <c r="C21" s="41"/>
      <c r="D21" s="44"/>
      <c r="E21" s="41"/>
      <c r="F21" s="41"/>
      <c r="G21" s="44"/>
      <c r="H21" s="50" t="s">
        <v>26</v>
      </c>
      <c r="I21" s="40">
        <v>0.1</v>
      </c>
      <c r="J21" s="46">
        <f>+I21*P21</f>
        <v>0.1</v>
      </c>
      <c r="K21" s="50" t="s">
        <v>49</v>
      </c>
      <c r="L21" s="40">
        <v>1</v>
      </c>
      <c r="M21" s="52" t="s">
        <v>51</v>
      </c>
      <c r="N21" s="52" t="s">
        <v>24</v>
      </c>
      <c r="O21" s="50" t="s">
        <v>82</v>
      </c>
      <c r="P21" s="63">
        <v>1</v>
      </c>
    </row>
    <row r="22" spans="2:16" ht="309" customHeight="1" x14ac:dyDescent="0.25">
      <c r="B22" s="41"/>
      <c r="C22" s="41"/>
      <c r="D22" s="44"/>
      <c r="E22" s="42"/>
      <c r="F22" s="42"/>
      <c r="G22" s="45"/>
      <c r="H22" s="51"/>
      <c r="I22" s="42"/>
      <c r="J22" s="48"/>
      <c r="K22" s="51"/>
      <c r="L22" s="42"/>
      <c r="M22" s="42"/>
      <c r="N22" s="42"/>
      <c r="O22" s="51"/>
      <c r="P22" s="45"/>
    </row>
    <row r="23" spans="2:16" ht="409.5" customHeight="1" x14ac:dyDescent="0.25">
      <c r="B23" s="41"/>
      <c r="C23" s="41"/>
      <c r="D23" s="44"/>
      <c r="E23" s="52" t="s">
        <v>27</v>
      </c>
      <c r="F23" s="40">
        <v>0.52</v>
      </c>
      <c r="G23" s="43">
        <f>F23*SUM(J23:J26)</f>
        <v>0.15790579999999999</v>
      </c>
      <c r="H23" s="14" t="s">
        <v>28</v>
      </c>
      <c r="I23" s="17">
        <v>0.1</v>
      </c>
      <c r="J23" s="28">
        <f>+I23*P23</f>
        <v>3.5970000000000002E-2</v>
      </c>
      <c r="K23" s="11" t="s">
        <v>46</v>
      </c>
      <c r="L23" s="8">
        <v>80</v>
      </c>
      <c r="M23" s="10" t="s">
        <v>52</v>
      </c>
      <c r="N23" s="10" t="s">
        <v>20</v>
      </c>
      <c r="O23" s="7" t="s">
        <v>83</v>
      </c>
      <c r="P23" s="26">
        <v>0.35970000000000002</v>
      </c>
    </row>
    <row r="24" spans="2:16" ht="351.75" customHeight="1" x14ac:dyDescent="0.25">
      <c r="B24" s="41"/>
      <c r="C24" s="41"/>
      <c r="D24" s="44"/>
      <c r="E24" s="41"/>
      <c r="F24" s="41"/>
      <c r="G24" s="44"/>
      <c r="H24" s="14" t="s">
        <v>29</v>
      </c>
      <c r="I24" s="17">
        <v>0.2</v>
      </c>
      <c r="J24" s="28">
        <f>+I24*P24</f>
        <v>6.9699999999999998E-2</v>
      </c>
      <c r="K24" s="11" t="s">
        <v>54</v>
      </c>
      <c r="L24" s="8">
        <v>657</v>
      </c>
      <c r="M24" s="16" t="s">
        <v>53</v>
      </c>
      <c r="N24" s="10" t="s">
        <v>30</v>
      </c>
      <c r="O24" s="7" t="s">
        <v>84</v>
      </c>
      <c r="P24" s="27">
        <v>0.34849999999999998</v>
      </c>
    </row>
    <row r="25" spans="2:16" ht="396.75" customHeight="1" x14ac:dyDescent="0.25">
      <c r="B25" s="41"/>
      <c r="C25" s="41"/>
      <c r="D25" s="44"/>
      <c r="E25" s="41"/>
      <c r="F25" s="41"/>
      <c r="G25" s="44"/>
      <c r="H25" s="7" t="s">
        <v>31</v>
      </c>
      <c r="I25" s="21">
        <v>0.35</v>
      </c>
      <c r="J25" s="29">
        <f>+I25*P25</f>
        <v>8.7499999999999994E-2</v>
      </c>
      <c r="K25" s="11" t="s">
        <v>65</v>
      </c>
      <c r="L25" s="10">
        <v>12</v>
      </c>
      <c r="M25" s="10" t="s">
        <v>55</v>
      </c>
      <c r="N25" s="10" t="s">
        <v>20</v>
      </c>
      <c r="O25" s="7" t="s">
        <v>85</v>
      </c>
      <c r="P25" s="27">
        <v>0.25</v>
      </c>
    </row>
    <row r="26" spans="2:16" ht="339.75" customHeight="1" x14ac:dyDescent="0.25">
      <c r="B26" s="41"/>
      <c r="C26" s="42"/>
      <c r="D26" s="45"/>
      <c r="E26" s="41"/>
      <c r="F26" s="42"/>
      <c r="G26" s="45"/>
      <c r="H26" s="8" t="s">
        <v>32</v>
      </c>
      <c r="I26" s="20">
        <v>0.35</v>
      </c>
      <c r="J26" s="31">
        <f>+I26*P26</f>
        <v>0.11049499999999998</v>
      </c>
      <c r="K26" s="5" t="s">
        <v>66</v>
      </c>
      <c r="L26" s="10">
        <v>19</v>
      </c>
      <c r="M26" s="10" t="s">
        <v>56</v>
      </c>
      <c r="N26" s="10" t="s">
        <v>20</v>
      </c>
      <c r="O26" s="7" t="s">
        <v>86</v>
      </c>
      <c r="P26" s="26">
        <v>0.31569999999999998</v>
      </c>
    </row>
    <row r="27" spans="2:16" ht="171.75" customHeight="1" x14ac:dyDescent="0.25">
      <c r="B27" s="52" t="s">
        <v>33</v>
      </c>
      <c r="C27" s="40">
        <v>0.4</v>
      </c>
      <c r="D27" s="46">
        <f>+C27*G27</f>
        <v>7.4880000000000016E-2</v>
      </c>
      <c r="E27" s="52" t="s">
        <v>34</v>
      </c>
      <c r="F27" s="40">
        <v>1</v>
      </c>
      <c r="G27" s="43">
        <f>F27*SUM(J27:J32)</f>
        <v>0.18720000000000003</v>
      </c>
      <c r="H27" s="50" t="s">
        <v>35</v>
      </c>
      <c r="I27" s="40">
        <v>0.2</v>
      </c>
      <c r="J27" s="46">
        <f>+I27*P27</f>
        <v>0</v>
      </c>
      <c r="K27" s="50" t="s">
        <v>58</v>
      </c>
      <c r="L27" s="52">
        <v>8</v>
      </c>
      <c r="M27" s="52" t="s">
        <v>57</v>
      </c>
      <c r="N27" s="52" t="s">
        <v>36</v>
      </c>
      <c r="O27" s="50" t="s">
        <v>87</v>
      </c>
      <c r="P27" s="63">
        <v>0</v>
      </c>
    </row>
    <row r="28" spans="2:16" ht="175.5" customHeight="1" x14ac:dyDescent="0.25">
      <c r="B28" s="41"/>
      <c r="C28" s="41"/>
      <c r="D28" s="47"/>
      <c r="E28" s="41"/>
      <c r="F28" s="41"/>
      <c r="G28" s="44"/>
      <c r="H28" s="51"/>
      <c r="I28" s="42"/>
      <c r="J28" s="48"/>
      <c r="K28" s="53"/>
      <c r="L28" s="42"/>
      <c r="M28" s="42"/>
      <c r="N28" s="42"/>
      <c r="O28" s="51"/>
      <c r="P28" s="45"/>
    </row>
    <row r="29" spans="2:16" ht="378" customHeight="1" x14ac:dyDescent="0.25">
      <c r="B29" s="41"/>
      <c r="C29" s="41"/>
      <c r="D29" s="47"/>
      <c r="E29" s="41"/>
      <c r="F29" s="41"/>
      <c r="G29" s="44"/>
      <c r="H29" s="50" t="s">
        <v>37</v>
      </c>
      <c r="I29" s="40">
        <v>0.4</v>
      </c>
      <c r="J29" s="46">
        <f>+I29*P29</f>
        <v>7.356E-2</v>
      </c>
      <c r="K29" s="50" t="s">
        <v>46</v>
      </c>
      <c r="L29" s="52">
        <v>533.98</v>
      </c>
      <c r="M29" s="52" t="s">
        <v>47</v>
      </c>
      <c r="N29" s="5" t="s">
        <v>38</v>
      </c>
      <c r="O29" s="5" t="s">
        <v>88</v>
      </c>
      <c r="P29" s="65">
        <v>0.18390000000000001</v>
      </c>
    </row>
    <row r="30" spans="2:16" ht="209.25" customHeight="1" x14ac:dyDescent="0.25">
      <c r="B30" s="41"/>
      <c r="C30" s="41"/>
      <c r="D30" s="47"/>
      <c r="E30" s="41"/>
      <c r="F30" s="41"/>
      <c r="G30" s="44"/>
      <c r="H30" s="51"/>
      <c r="I30" s="42"/>
      <c r="J30" s="48"/>
      <c r="K30" s="51"/>
      <c r="L30" s="42"/>
      <c r="M30" s="42"/>
      <c r="N30" s="15" t="s">
        <v>39</v>
      </c>
      <c r="O30" s="15" t="s">
        <v>89</v>
      </c>
      <c r="P30" s="45"/>
    </row>
    <row r="31" spans="2:16" ht="409.5" customHeight="1" x14ac:dyDescent="0.25">
      <c r="B31" s="41"/>
      <c r="C31" s="41"/>
      <c r="D31" s="47"/>
      <c r="E31" s="41"/>
      <c r="F31" s="41"/>
      <c r="G31" s="44"/>
      <c r="H31" s="50" t="s">
        <v>40</v>
      </c>
      <c r="I31" s="40">
        <v>0.4</v>
      </c>
      <c r="J31" s="46">
        <f>+I31*P31</f>
        <v>0.11364000000000002</v>
      </c>
      <c r="K31" s="50" t="s">
        <v>46</v>
      </c>
      <c r="L31" s="52">
        <v>1403.46</v>
      </c>
      <c r="M31" s="50" t="s">
        <v>45</v>
      </c>
      <c r="N31" s="5" t="s">
        <v>41</v>
      </c>
      <c r="O31" s="32" t="s">
        <v>94</v>
      </c>
      <c r="P31" s="65">
        <v>0.28410000000000002</v>
      </c>
    </row>
    <row r="32" spans="2:16" ht="373.5" customHeight="1" x14ac:dyDescent="0.25">
      <c r="B32" s="42"/>
      <c r="C32" s="42"/>
      <c r="D32" s="48"/>
      <c r="E32" s="42"/>
      <c r="F32" s="42"/>
      <c r="G32" s="45"/>
      <c r="H32" s="51"/>
      <c r="I32" s="42"/>
      <c r="J32" s="48"/>
      <c r="K32" s="51"/>
      <c r="L32" s="42"/>
      <c r="M32" s="51"/>
      <c r="N32" s="15" t="s">
        <v>42</v>
      </c>
      <c r="O32" s="15" t="s">
        <v>90</v>
      </c>
      <c r="P32" s="45"/>
    </row>
    <row r="33" spans="2:14" ht="54" customHeight="1" x14ac:dyDescent="0.25">
      <c r="B33" s="49" t="s">
        <v>67</v>
      </c>
      <c r="C33" s="49"/>
      <c r="D33" s="49"/>
      <c r="E33" s="49"/>
      <c r="F33" s="49"/>
      <c r="G33" s="49"/>
      <c r="H33" s="49"/>
      <c r="I33" s="49"/>
      <c r="J33" s="49"/>
      <c r="K33" s="49"/>
      <c r="L33" s="49"/>
      <c r="M33" s="49"/>
      <c r="N33" s="49"/>
    </row>
  </sheetData>
  <mergeCells count="96">
    <mergeCell ref="P29:P30"/>
    <mergeCell ref="P31:P32"/>
    <mergeCell ref="P8:P10"/>
    <mergeCell ref="P11:P13"/>
    <mergeCell ref="P21:P22"/>
    <mergeCell ref="P27:P28"/>
    <mergeCell ref="B5:P5"/>
    <mergeCell ref="O14:O15"/>
    <mergeCell ref="P14:P15"/>
    <mergeCell ref="P18:P20"/>
    <mergeCell ref="O18:O19"/>
    <mergeCell ref="O8:O10"/>
    <mergeCell ref="O11:O13"/>
    <mergeCell ref="H14:H15"/>
    <mergeCell ref="K14:K15"/>
    <mergeCell ref="L14:L15"/>
    <mergeCell ref="M14:M15"/>
    <mergeCell ref="C7:C16"/>
    <mergeCell ref="D7:D16"/>
    <mergeCell ref="F7:F13"/>
    <mergeCell ref="G7:G13"/>
    <mergeCell ref="O21:O22"/>
    <mergeCell ref="O27:O28"/>
    <mergeCell ref="N11:N13"/>
    <mergeCell ref="B17:B26"/>
    <mergeCell ref="B7:B16"/>
    <mergeCell ref="E7:E13"/>
    <mergeCell ref="H8:H10"/>
    <mergeCell ref="K8:K10"/>
    <mergeCell ref="L8:L10"/>
    <mergeCell ref="M8:M10"/>
    <mergeCell ref="N8:N10"/>
    <mergeCell ref="H11:H13"/>
    <mergeCell ref="K11:K13"/>
    <mergeCell ref="L11:L13"/>
    <mergeCell ref="M11:M13"/>
    <mergeCell ref="E14:E16"/>
    <mergeCell ref="L29:L30"/>
    <mergeCell ref="M29:M30"/>
    <mergeCell ref="L27:L28"/>
    <mergeCell ref="M27:M28"/>
    <mergeCell ref="I27:I28"/>
    <mergeCell ref="J27:J28"/>
    <mergeCell ref="H18:H20"/>
    <mergeCell ref="K18:K20"/>
    <mergeCell ref="I18:I20"/>
    <mergeCell ref="J18:J20"/>
    <mergeCell ref="I21:I22"/>
    <mergeCell ref="J21:J22"/>
    <mergeCell ref="L21:L22"/>
    <mergeCell ref="M21:M22"/>
    <mergeCell ref="N21:N22"/>
    <mergeCell ref="M18:M20"/>
    <mergeCell ref="L18:L20"/>
    <mergeCell ref="B33:N33"/>
    <mergeCell ref="H31:H32"/>
    <mergeCell ref="K31:K32"/>
    <mergeCell ref="L31:L32"/>
    <mergeCell ref="M31:M32"/>
    <mergeCell ref="B27:B32"/>
    <mergeCell ref="E27:E32"/>
    <mergeCell ref="H27:H28"/>
    <mergeCell ref="K27:K28"/>
    <mergeCell ref="I29:I30"/>
    <mergeCell ref="J29:J30"/>
    <mergeCell ref="I31:I32"/>
    <mergeCell ref="J31:J32"/>
    <mergeCell ref="N27:N28"/>
    <mergeCell ref="H29:H30"/>
    <mergeCell ref="K29:K30"/>
    <mergeCell ref="F27:F32"/>
    <mergeCell ref="G27:G32"/>
    <mergeCell ref="C17:C26"/>
    <mergeCell ref="D17:D26"/>
    <mergeCell ref="C27:C32"/>
    <mergeCell ref="D27:D32"/>
    <mergeCell ref="E23:E26"/>
    <mergeCell ref="E17:E22"/>
    <mergeCell ref="F17:F22"/>
    <mergeCell ref="G17:G22"/>
    <mergeCell ref="B2:P2"/>
    <mergeCell ref="B3:P3"/>
    <mergeCell ref="R7:V7"/>
    <mergeCell ref="R8:V8"/>
    <mergeCell ref="F23:F26"/>
    <mergeCell ref="G23:G26"/>
    <mergeCell ref="I8:I10"/>
    <mergeCell ref="J8:J10"/>
    <mergeCell ref="I11:I13"/>
    <mergeCell ref="J11:J13"/>
    <mergeCell ref="F14:F16"/>
    <mergeCell ref="G14:G16"/>
    <mergeCell ref="I14:I15"/>
    <mergeCell ref="J14:J15"/>
    <mergeCell ref="H21:H22"/>
    <mergeCell ref="K21:K22"/>
  </mergeCells>
  <printOptions horizontalCentered="1"/>
  <pageMargins left="0.15748031496062992" right="0.15748031496062992" top="0.15748031496062992" bottom="0.15748031496062992" header="0.31496062992125984" footer="0.31496062992125984"/>
  <pageSetup scale="1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TOTAL</vt:lpstr>
      <vt:lpstr>TOTAL!Títulos_a_imprimir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Nohora Isabel Vargas Castro</dc:creator>
  <cp:lastModifiedBy>Ricardo Aguilera Wilches</cp:lastModifiedBy>
  <dcterms:created xsi:type="dcterms:W3CDTF">2019-03-18T17:12:13Z</dcterms:created>
  <dcterms:modified xsi:type="dcterms:W3CDTF">2020-06-12T13:29:12Z</dcterms:modified>
</cp:coreProperties>
</file>