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elievano\Downloads\"/>
    </mc:Choice>
  </mc:AlternateContent>
  <xr:revisionPtr revIDLastSave="0" documentId="13_ncr:1_{F7A361EF-2015-49B8-BF38-76EFAE014B8A}" xr6:coauthVersionLast="47" xr6:coauthVersionMax="47" xr10:uidLastSave="{00000000-0000-0000-0000-000000000000}"/>
  <bookViews>
    <workbookView xWindow="-120" yWindow="-120" windowWidth="20730" windowHeight="11160" xr2:uid="{B7883552-D04D-4978-BD12-B83B1356F2B1}"/>
  </bookViews>
  <sheets>
    <sheet name="PTO ASIGNADO GASTOS NIV.DECRETO" sheetId="14" r:id="rId1"/>
    <sheet name="PTO ASIGN DESAGREGADO 2025" sheetId="15" r:id="rId2"/>
  </sheets>
  <definedNames>
    <definedName name="_xlnm._FilterDatabase" localSheetId="0" hidden="1">'PTO ASIGNADO GASTOS NIV.DECRETO'!#REF!</definedName>
    <definedName name="_xlnm.Print_Area" localSheetId="0">'PTO ASIGNADO GASTOS NIV.DECRETO'!$A$2:$E$153</definedName>
    <definedName name="_xlnm.Print_Titles" localSheetId="1">'PTO ASIGN DESAGREGADO 2025'!$1:$7</definedName>
    <definedName name="_xlnm.Print_Titles" localSheetId="0">'PTO ASIGNADO GASTOS NIV.DECRETO'!$A:$E,'PTO ASIGNADO GASTOS NIV.DECRETO'!$1:$7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20" i="15" l="1"/>
  <c r="I319" i="15"/>
  <c r="I318" i="15" s="1"/>
  <c r="I317" i="15" s="1"/>
  <c r="H319" i="15"/>
  <c r="G319" i="15"/>
  <c r="F319" i="15"/>
  <c r="F318" i="15" s="1"/>
  <c r="H318" i="15"/>
  <c r="G318" i="15"/>
  <c r="H317" i="15"/>
  <c r="G317" i="15"/>
  <c r="F317" i="15"/>
  <c r="I316" i="15"/>
  <c r="I315" i="15" s="1"/>
  <c r="H315" i="15"/>
  <c r="G315" i="15"/>
  <c r="G314" i="15" s="1"/>
  <c r="F315" i="15"/>
  <c r="F314" i="15" s="1"/>
  <c r="F313" i="15" s="1"/>
  <c r="I314" i="15"/>
  <c r="I313" i="15" s="1"/>
  <c r="H314" i="15"/>
  <c r="H313" i="15"/>
  <c r="G313" i="15"/>
  <c r="G289" i="15" s="1"/>
  <c r="G287" i="15" s="1"/>
  <c r="I312" i="15"/>
  <c r="I311" i="15"/>
  <c r="H311" i="15"/>
  <c r="H310" i="15" s="1"/>
  <c r="G311" i="15"/>
  <c r="G310" i="15" s="1"/>
  <c r="F311" i="15"/>
  <c r="F310" i="15" s="1"/>
  <c r="F309" i="15" s="1"/>
  <c r="I310" i="15"/>
  <c r="I309" i="15" s="1"/>
  <c r="H309" i="15"/>
  <c r="G309" i="15"/>
  <c r="I308" i="15"/>
  <c r="I307" i="15"/>
  <c r="I306" i="15" s="1"/>
  <c r="H307" i="15"/>
  <c r="H306" i="15" s="1"/>
  <c r="G307" i="15"/>
  <c r="F307" i="15"/>
  <c r="G306" i="15"/>
  <c r="G305" i="15" s="1"/>
  <c r="F306" i="15"/>
  <c r="F305" i="15" s="1"/>
  <c r="I305" i="15"/>
  <c r="H305" i="15"/>
  <c r="I304" i="15"/>
  <c r="I303" i="15" s="1"/>
  <c r="H303" i="15"/>
  <c r="G303" i="15"/>
  <c r="F303" i="15"/>
  <c r="I302" i="15"/>
  <c r="I301" i="15"/>
  <c r="H301" i="15"/>
  <c r="G301" i="15"/>
  <c r="F301" i="15"/>
  <c r="I300" i="15"/>
  <c r="I299" i="15"/>
  <c r="H299" i="15"/>
  <c r="G299" i="15"/>
  <c r="F299" i="15"/>
  <c r="F297" i="15" s="1"/>
  <c r="F295" i="15" s="1"/>
  <c r="I298" i="15"/>
  <c r="I296" i="15" s="1"/>
  <c r="I290" i="15" s="1"/>
  <c r="I288" i="15" s="1"/>
  <c r="F298" i="15"/>
  <c r="F296" i="15" s="1"/>
  <c r="F290" i="15" s="1"/>
  <c r="F288" i="15" s="1"/>
  <c r="F114" i="15" s="1"/>
  <c r="I297" i="15"/>
  <c r="I295" i="15" s="1"/>
  <c r="H297" i="15"/>
  <c r="H295" i="15" s="1"/>
  <c r="G297" i="15"/>
  <c r="G295" i="15" s="1"/>
  <c r="I294" i="15"/>
  <c r="I293" i="15"/>
  <c r="I292" i="15" s="1"/>
  <c r="I291" i="15" s="1"/>
  <c r="H293" i="15"/>
  <c r="H292" i="15" s="1"/>
  <c r="H291" i="15" s="1"/>
  <c r="G293" i="15"/>
  <c r="F293" i="15"/>
  <c r="G292" i="15"/>
  <c r="F292" i="15"/>
  <c r="F291" i="15" s="1"/>
  <c r="G291" i="15"/>
  <c r="H289" i="15"/>
  <c r="H287" i="15"/>
  <c r="I286" i="15"/>
  <c r="I285" i="15"/>
  <c r="H285" i="15"/>
  <c r="G285" i="15"/>
  <c r="F285" i="15"/>
  <c r="I284" i="15"/>
  <c r="I283" i="15"/>
  <c r="I278" i="15" s="1"/>
  <c r="H283" i="15"/>
  <c r="H278" i="15" s="1"/>
  <c r="F283" i="15"/>
  <c r="I282" i="15"/>
  <c r="I281" i="15" s="1"/>
  <c r="H281" i="15"/>
  <c r="G281" i="15"/>
  <c r="G280" i="15" s="1"/>
  <c r="G279" i="15" s="1"/>
  <c r="G277" i="15" s="1"/>
  <c r="G275" i="15" s="1"/>
  <c r="F281" i="15"/>
  <c r="F280" i="15" s="1"/>
  <c r="I280" i="15"/>
  <c r="I279" i="15" s="1"/>
  <c r="I277" i="15" s="1"/>
  <c r="I275" i="15" s="1"/>
  <c r="H280" i="15"/>
  <c r="H279" i="15"/>
  <c r="F279" i="15"/>
  <c r="F277" i="15" s="1"/>
  <c r="F275" i="15" s="1"/>
  <c r="G278" i="15"/>
  <c r="F278" i="15"/>
  <c r="H277" i="15"/>
  <c r="H275" i="15" s="1"/>
  <c r="I276" i="15"/>
  <c r="H276" i="15"/>
  <c r="G276" i="15"/>
  <c r="F276" i="15"/>
  <c r="I274" i="15"/>
  <c r="I273" i="15"/>
  <c r="I272" i="15" s="1"/>
  <c r="I271" i="15" s="1"/>
  <c r="H273" i="15"/>
  <c r="G273" i="15"/>
  <c r="F273" i="15"/>
  <c r="F272" i="15" s="1"/>
  <c r="H272" i="15"/>
  <c r="G272" i="15"/>
  <c r="G271" i="15" s="1"/>
  <c r="H271" i="15"/>
  <c r="F271" i="15"/>
  <c r="I270" i="15"/>
  <c r="I269" i="15" s="1"/>
  <c r="I268" i="15" s="1"/>
  <c r="I267" i="15" s="1"/>
  <c r="I266" i="15" s="1"/>
  <c r="I265" i="15" s="1"/>
  <c r="H269" i="15"/>
  <c r="G269" i="15"/>
  <c r="G268" i="15" s="1"/>
  <c r="F269" i="15"/>
  <c r="F268" i="15" s="1"/>
  <c r="H268" i="15"/>
  <c r="H267" i="15"/>
  <c r="H266" i="15" s="1"/>
  <c r="H265" i="15" s="1"/>
  <c r="G267" i="15"/>
  <c r="G266" i="15" s="1"/>
  <c r="G265" i="15" s="1"/>
  <c r="F267" i="15"/>
  <c r="F266" i="15" s="1"/>
  <c r="F265" i="15" s="1"/>
  <c r="I264" i="15"/>
  <c r="I263" i="15"/>
  <c r="I262" i="15" s="1"/>
  <c r="I261" i="15" s="1"/>
  <c r="H263" i="15"/>
  <c r="G263" i="15"/>
  <c r="F263" i="15"/>
  <c r="H262" i="15"/>
  <c r="H261" i="15" s="1"/>
  <c r="G262" i="15"/>
  <c r="G261" i="15" s="1"/>
  <c r="F262" i="15"/>
  <c r="F261" i="15" s="1"/>
  <c r="I260" i="15"/>
  <c r="I259" i="15"/>
  <c r="H259" i="15"/>
  <c r="G259" i="15"/>
  <c r="F259" i="15"/>
  <c r="I258" i="15"/>
  <c r="I257" i="15"/>
  <c r="H257" i="15"/>
  <c r="G257" i="15"/>
  <c r="G254" i="15" s="1"/>
  <c r="G252" i="15" s="1"/>
  <c r="G250" i="15" s="1"/>
  <c r="G248" i="15" s="1"/>
  <c r="F257" i="15"/>
  <c r="I256" i="15"/>
  <c r="I255" i="15"/>
  <c r="H255" i="15"/>
  <c r="G255" i="15"/>
  <c r="G253" i="15" s="1"/>
  <c r="G251" i="15" s="1"/>
  <c r="G249" i="15" s="1"/>
  <c r="G247" i="15" s="1"/>
  <c r="F255" i="15"/>
  <c r="F253" i="15" s="1"/>
  <c r="F251" i="15" s="1"/>
  <c r="F249" i="15" s="1"/>
  <c r="F247" i="15" s="1"/>
  <c r="F254" i="15"/>
  <c r="I253" i="15"/>
  <c r="I251" i="15" s="1"/>
  <c r="H253" i="15"/>
  <c r="H251" i="15" s="1"/>
  <c r="H249" i="15" s="1"/>
  <c r="H247" i="15" s="1"/>
  <c r="F252" i="15"/>
  <c r="F250" i="15" s="1"/>
  <c r="I249" i="15"/>
  <c r="I247" i="15" s="1"/>
  <c r="F248" i="15"/>
  <c r="I246" i="15"/>
  <c r="I245" i="15"/>
  <c r="I244" i="15" s="1"/>
  <c r="H245" i="15"/>
  <c r="H244" i="15" s="1"/>
  <c r="H243" i="15" s="1"/>
  <c r="H238" i="15" s="1"/>
  <c r="H237" i="15" s="1"/>
  <c r="G245" i="15"/>
  <c r="G244" i="15" s="1"/>
  <c r="G243" i="15" s="1"/>
  <c r="F245" i="15"/>
  <c r="F244" i="15"/>
  <c r="I243" i="15"/>
  <c r="F243" i="15"/>
  <c r="I242" i="15"/>
  <c r="I241" i="15" s="1"/>
  <c r="I240" i="15" s="1"/>
  <c r="I239" i="15" s="1"/>
  <c r="I238" i="15" s="1"/>
  <c r="I237" i="15" s="1"/>
  <c r="H241" i="15"/>
  <c r="G241" i="15"/>
  <c r="F241" i="15"/>
  <c r="H240" i="15"/>
  <c r="H239" i="15" s="1"/>
  <c r="G240" i="15"/>
  <c r="F240" i="15"/>
  <c r="G239" i="15"/>
  <c r="F239" i="15"/>
  <c r="I236" i="15"/>
  <c r="I235" i="15"/>
  <c r="H235" i="15"/>
  <c r="G235" i="15"/>
  <c r="F235" i="15"/>
  <c r="I234" i="15"/>
  <c r="I233" i="15" s="1"/>
  <c r="I232" i="15" s="1"/>
  <c r="I231" i="15" s="1"/>
  <c r="H233" i="15"/>
  <c r="G233" i="15"/>
  <c r="G232" i="15" s="1"/>
  <c r="F233" i="15"/>
  <c r="H232" i="15"/>
  <c r="H231" i="15"/>
  <c r="H117" i="15" s="1"/>
  <c r="H115" i="15" s="1"/>
  <c r="H112" i="15" s="1"/>
  <c r="G231" i="15"/>
  <c r="I230" i="15"/>
  <c r="I229" i="15"/>
  <c r="H229" i="15"/>
  <c r="H228" i="15" s="1"/>
  <c r="H227" i="15" s="1"/>
  <c r="G229" i="15"/>
  <c r="G228" i="15" s="1"/>
  <c r="G227" i="15" s="1"/>
  <c r="F229" i="15"/>
  <c r="F228" i="15" s="1"/>
  <c r="F227" i="15" s="1"/>
  <c r="I228" i="15"/>
  <c r="I227" i="15"/>
  <c r="I226" i="15"/>
  <c r="I225" i="15"/>
  <c r="I224" i="15" s="1"/>
  <c r="H225" i="15"/>
  <c r="H224" i="15" s="1"/>
  <c r="G225" i="15"/>
  <c r="F225" i="15"/>
  <c r="G224" i="15"/>
  <c r="G223" i="15" s="1"/>
  <c r="F224" i="15"/>
  <c r="F223" i="15" s="1"/>
  <c r="I223" i="15"/>
  <c r="H223" i="15"/>
  <c r="I222" i="15"/>
  <c r="I221" i="15"/>
  <c r="I220" i="15" s="1"/>
  <c r="I219" i="15" s="1"/>
  <c r="H221" i="15"/>
  <c r="H220" i="15" s="1"/>
  <c r="H219" i="15" s="1"/>
  <c r="G221" i="15"/>
  <c r="G220" i="15" s="1"/>
  <c r="G219" i="15" s="1"/>
  <c r="F221" i="15"/>
  <c r="F220" i="15"/>
  <c r="F219" i="15" s="1"/>
  <c r="I218" i="15"/>
  <c r="I217" i="15"/>
  <c r="H217" i="15"/>
  <c r="H216" i="15" s="1"/>
  <c r="H215" i="15" s="1"/>
  <c r="G217" i="15"/>
  <c r="F217" i="15"/>
  <c r="I216" i="15"/>
  <c r="I215" i="15" s="1"/>
  <c r="G216" i="15"/>
  <c r="F216" i="15"/>
  <c r="G215" i="15"/>
  <c r="F215" i="15"/>
  <c r="I214" i="15"/>
  <c r="I213" i="15" s="1"/>
  <c r="H213" i="15"/>
  <c r="G213" i="15"/>
  <c r="F213" i="15"/>
  <c r="F212" i="15" s="1"/>
  <c r="F211" i="15" s="1"/>
  <c r="I212" i="15"/>
  <c r="I211" i="15" s="1"/>
  <c r="H212" i="15"/>
  <c r="H211" i="15" s="1"/>
  <c r="G212" i="15"/>
  <c r="G211" i="15"/>
  <c r="I210" i="15"/>
  <c r="I209" i="15" s="1"/>
  <c r="I208" i="15" s="1"/>
  <c r="I207" i="15" s="1"/>
  <c r="H209" i="15"/>
  <c r="G209" i="15"/>
  <c r="G208" i="15" s="1"/>
  <c r="F209" i="15"/>
  <c r="F208" i="15" s="1"/>
  <c r="H208" i="15"/>
  <c r="H207" i="15"/>
  <c r="G207" i="15"/>
  <c r="F207" i="15"/>
  <c r="I206" i="15"/>
  <c r="I205" i="15" s="1"/>
  <c r="I204" i="15" s="1"/>
  <c r="I203" i="15" s="1"/>
  <c r="H205" i="15"/>
  <c r="H204" i="15" s="1"/>
  <c r="G205" i="15"/>
  <c r="G204" i="15" s="1"/>
  <c r="F205" i="15"/>
  <c r="F204" i="15" s="1"/>
  <c r="F203" i="15" s="1"/>
  <c r="H203" i="15"/>
  <c r="G203" i="15"/>
  <c r="I202" i="15"/>
  <c r="I201" i="15"/>
  <c r="I200" i="15" s="1"/>
  <c r="H201" i="15"/>
  <c r="H200" i="15" s="1"/>
  <c r="G201" i="15"/>
  <c r="F201" i="15"/>
  <c r="F200" i="15" s="1"/>
  <c r="F199" i="15" s="1"/>
  <c r="G200" i="15"/>
  <c r="G199" i="15" s="1"/>
  <c r="I199" i="15"/>
  <c r="H199" i="15"/>
  <c r="I198" i="15"/>
  <c r="I197" i="15"/>
  <c r="I196" i="15" s="1"/>
  <c r="I195" i="15" s="1"/>
  <c r="H197" i="15"/>
  <c r="H196" i="15" s="1"/>
  <c r="H195" i="15" s="1"/>
  <c r="G197" i="15"/>
  <c r="G196" i="15" s="1"/>
  <c r="G195" i="15" s="1"/>
  <c r="F197" i="15"/>
  <c r="F196" i="15"/>
  <c r="F195" i="15"/>
  <c r="I194" i="15"/>
  <c r="I193" i="15" s="1"/>
  <c r="I192" i="15" s="1"/>
  <c r="I191" i="15" s="1"/>
  <c r="H193" i="15"/>
  <c r="H192" i="15" s="1"/>
  <c r="H191" i="15" s="1"/>
  <c r="G193" i="15"/>
  <c r="F193" i="15"/>
  <c r="G192" i="15"/>
  <c r="F192" i="15"/>
  <c r="G191" i="15"/>
  <c r="F191" i="15"/>
  <c r="I190" i="15"/>
  <c r="I189" i="15" s="1"/>
  <c r="I188" i="15" s="1"/>
  <c r="I187" i="15" s="1"/>
  <c r="H189" i="15"/>
  <c r="G189" i="15"/>
  <c r="F189" i="15"/>
  <c r="F188" i="15" s="1"/>
  <c r="F187" i="15" s="1"/>
  <c r="H188" i="15"/>
  <c r="H187" i="15" s="1"/>
  <c r="G188" i="15"/>
  <c r="G187" i="15"/>
  <c r="I186" i="15"/>
  <c r="I185" i="15" s="1"/>
  <c r="I184" i="15" s="1"/>
  <c r="I183" i="15" s="1"/>
  <c r="H185" i="15"/>
  <c r="G185" i="15"/>
  <c r="G184" i="15" s="1"/>
  <c r="F185" i="15"/>
  <c r="F184" i="15" s="1"/>
  <c r="H184" i="15"/>
  <c r="H183" i="15"/>
  <c r="G183" i="15"/>
  <c r="F183" i="15"/>
  <c r="I182" i="15"/>
  <c r="I181" i="15" s="1"/>
  <c r="I180" i="15" s="1"/>
  <c r="I179" i="15" s="1"/>
  <c r="H181" i="15"/>
  <c r="H180" i="15" s="1"/>
  <c r="H179" i="15" s="1"/>
  <c r="G181" i="15"/>
  <c r="G180" i="15" s="1"/>
  <c r="G179" i="15" s="1"/>
  <c r="F181" i="15"/>
  <c r="F180" i="15" s="1"/>
  <c r="F179" i="15" s="1"/>
  <c r="I178" i="15"/>
  <c r="I177" i="15"/>
  <c r="I176" i="15" s="1"/>
  <c r="H177" i="15"/>
  <c r="H176" i="15" s="1"/>
  <c r="G177" i="15"/>
  <c r="F177" i="15"/>
  <c r="G176" i="15"/>
  <c r="G175" i="15" s="1"/>
  <c r="F176" i="15"/>
  <c r="F175" i="15" s="1"/>
  <c r="I175" i="15"/>
  <c r="H175" i="15"/>
  <c r="I174" i="15"/>
  <c r="I173" i="15"/>
  <c r="H173" i="15"/>
  <c r="G173" i="15"/>
  <c r="F173" i="15"/>
  <c r="I172" i="15"/>
  <c r="I171" i="15"/>
  <c r="H171" i="15"/>
  <c r="G171" i="15"/>
  <c r="F171" i="15"/>
  <c r="I170" i="15"/>
  <c r="I169" i="15" s="1"/>
  <c r="H169" i="15"/>
  <c r="G169" i="15"/>
  <c r="F169" i="15"/>
  <c r="I168" i="15"/>
  <c r="I167" i="15" s="1"/>
  <c r="H167" i="15"/>
  <c r="G167" i="15"/>
  <c r="F167" i="15"/>
  <c r="I166" i="15"/>
  <c r="I165" i="15"/>
  <c r="I164" i="15" s="1"/>
  <c r="I163" i="15" s="1"/>
  <c r="H165" i="15"/>
  <c r="G165" i="15"/>
  <c r="F165" i="15"/>
  <c r="F164" i="15" s="1"/>
  <c r="H164" i="15"/>
  <c r="G164" i="15"/>
  <c r="G163" i="15" s="1"/>
  <c r="H163" i="15"/>
  <c r="F163" i="15"/>
  <c r="I162" i="15"/>
  <c r="I161" i="15" s="1"/>
  <c r="H161" i="15"/>
  <c r="G161" i="15"/>
  <c r="G160" i="15" s="1"/>
  <c r="G159" i="15" s="1"/>
  <c r="F161" i="15"/>
  <c r="F160" i="15" s="1"/>
  <c r="I160" i="15"/>
  <c r="I159" i="15" s="1"/>
  <c r="H160" i="15"/>
  <c r="H159" i="15"/>
  <c r="F159" i="15"/>
  <c r="I158" i="15"/>
  <c r="I157" i="15" s="1"/>
  <c r="H157" i="15"/>
  <c r="H156" i="15" s="1"/>
  <c r="G157" i="15"/>
  <c r="G156" i="15" s="1"/>
  <c r="F157" i="15"/>
  <c r="I156" i="15"/>
  <c r="I155" i="15" s="1"/>
  <c r="F156" i="15"/>
  <c r="F155" i="15" s="1"/>
  <c r="H155" i="15"/>
  <c r="G155" i="15"/>
  <c r="I154" i="15"/>
  <c r="I153" i="15"/>
  <c r="I152" i="15" s="1"/>
  <c r="I151" i="15" s="1"/>
  <c r="H153" i="15"/>
  <c r="H152" i="15" s="1"/>
  <c r="H151" i="15" s="1"/>
  <c r="G153" i="15"/>
  <c r="G152" i="15" s="1"/>
  <c r="G151" i="15" s="1"/>
  <c r="F153" i="15"/>
  <c r="F152" i="15"/>
  <c r="F151" i="15" s="1"/>
  <c r="I150" i="15"/>
  <c r="I149" i="15" s="1"/>
  <c r="I148" i="15" s="1"/>
  <c r="I147" i="15" s="1"/>
  <c r="H149" i="15"/>
  <c r="G149" i="15"/>
  <c r="F149" i="15"/>
  <c r="H148" i="15"/>
  <c r="H147" i="15" s="1"/>
  <c r="G148" i="15"/>
  <c r="G147" i="15" s="1"/>
  <c r="F148" i="15"/>
  <c r="F147" i="15"/>
  <c r="I146" i="15"/>
  <c r="I145" i="15"/>
  <c r="I144" i="15" s="1"/>
  <c r="I143" i="15" s="1"/>
  <c r="H145" i="15"/>
  <c r="H144" i="15" s="1"/>
  <c r="H143" i="15" s="1"/>
  <c r="G145" i="15"/>
  <c r="F145" i="15"/>
  <c r="G144" i="15"/>
  <c r="G143" i="15" s="1"/>
  <c r="F144" i="15"/>
  <c r="F143" i="15" s="1"/>
  <c r="I142" i="15"/>
  <c r="I141" i="15"/>
  <c r="I140" i="15" s="1"/>
  <c r="I139" i="15" s="1"/>
  <c r="H141" i="15"/>
  <c r="G141" i="15"/>
  <c r="F141" i="15"/>
  <c r="F140" i="15" s="1"/>
  <c r="H140" i="15"/>
  <c r="G140" i="15"/>
  <c r="H139" i="15"/>
  <c r="G139" i="15"/>
  <c r="F139" i="15"/>
  <c r="I138" i="15"/>
  <c r="I137" i="15" s="1"/>
  <c r="H137" i="15"/>
  <c r="G137" i="15"/>
  <c r="G136" i="15" s="1"/>
  <c r="G135" i="15" s="1"/>
  <c r="F137" i="15"/>
  <c r="F136" i="15" s="1"/>
  <c r="F135" i="15" s="1"/>
  <c r="I136" i="15"/>
  <c r="I135" i="15" s="1"/>
  <c r="H136" i="15"/>
  <c r="H135" i="15"/>
  <c r="I134" i="15"/>
  <c r="I133" i="15" s="1"/>
  <c r="I130" i="15" s="1"/>
  <c r="I128" i="15" s="1"/>
  <c r="H133" i="15"/>
  <c r="G133" i="15"/>
  <c r="G130" i="15" s="1"/>
  <c r="F133" i="15"/>
  <c r="F130" i="15" s="1"/>
  <c r="I132" i="15"/>
  <c r="I131" i="15" s="1"/>
  <c r="I129" i="15" s="1"/>
  <c r="I127" i="15" s="1"/>
  <c r="I117" i="15" s="1"/>
  <c r="I115" i="15" s="1"/>
  <c r="H131" i="15"/>
  <c r="G131" i="15"/>
  <c r="G129" i="15" s="1"/>
  <c r="G127" i="15" s="1"/>
  <c r="F131" i="15"/>
  <c r="H130" i="15"/>
  <c r="H128" i="15" s="1"/>
  <c r="H129" i="15"/>
  <c r="F129" i="15"/>
  <c r="F127" i="15" s="1"/>
  <c r="G128" i="15"/>
  <c r="F128" i="15"/>
  <c r="H127" i="15"/>
  <c r="I126" i="15"/>
  <c r="I125" i="15" s="1"/>
  <c r="I124" i="15" s="1"/>
  <c r="I123" i="15" s="1"/>
  <c r="H125" i="15"/>
  <c r="G125" i="15"/>
  <c r="F125" i="15"/>
  <c r="H124" i="15"/>
  <c r="H123" i="15" s="1"/>
  <c r="G124" i="15"/>
  <c r="G123" i="15" s="1"/>
  <c r="F124" i="15"/>
  <c r="F123" i="15"/>
  <c r="I122" i="15"/>
  <c r="I121" i="15" s="1"/>
  <c r="I120" i="15" s="1"/>
  <c r="I119" i="15" s="1"/>
  <c r="I118" i="15" s="1"/>
  <c r="I116" i="15" s="1"/>
  <c r="I113" i="15" s="1"/>
  <c r="H121" i="15"/>
  <c r="G121" i="15"/>
  <c r="F121" i="15"/>
  <c r="H120" i="15"/>
  <c r="H119" i="15" s="1"/>
  <c r="G120" i="15"/>
  <c r="G119" i="15" s="1"/>
  <c r="F120" i="15"/>
  <c r="F119" i="15" s="1"/>
  <c r="I111" i="15"/>
  <c r="I110" i="15"/>
  <c r="I106" i="15" s="1"/>
  <c r="H110" i="15"/>
  <c r="G110" i="15"/>
  <c r="G106" i="15" s="1"/>
  <c r="G104" i="15" s="1"/>
  <c r="F110" i="15"/>
  <c r="I109" i="15"/>
  <c r="I108" i="15"/>
  <c r="I107" i="15" s="1"/>
  <c r="H108" i="15"/>
  <c r="H107" i="15" s="1"/>
  <c r="H105" i="15" s="1"/>
  <c r="H103" i="15" s="1"/>
  <c r="G108" i="15"/>
  <c r="G107" i="15" s="1"/>
  <c r="G105" i="15" s="1"/>
  <c r="G103" i="15" s="1"/>
  <c r="F108" i="15"/>
  <c r="F107" i="15" s="1"/>
  <c r="F105" i="15" s="1"/>
  <c r="H106" i="15"/>
  <c r="H104" i="15" s="1"/>
  <c r="F106" i="15"/>
  <c r="I105" i="15"/>
  <c r="I103" i="15" s="1"/>
  <c r="I104" i="15"/>
  <c r="F104" i="15"/>
  <c r="F103" i="15"/>
  <c r="I102" i="15"/>
  <c r="I101" i="15"/>
  <c r="I100" i="15" s="1"/>
  <c r="H101" i="15"/>
  <c r="G101" i="15"/>
  <c r="F101" i="15"/>
  <c r="F100" i="15" s="1"/>
  <c r="H100" i="15"/>
  <c r="G100" i="15"/>
  <c r="F99" i="15"/>
  <c r="I99" i="15" s="1"/>
  <c r="F98" i="15"/>
  <c r="F97" i="15" s="1"/>
  <c r="F96" i="15" s="1"/>
  <c r="H97" i="15"/>
  <c r="G97" i="15"/>
  <c r="I95" i="15"/>
  <c r="I94" i="15"/>
  <c r="I93" i="15" s="1"/>
  <c r="I92" i="15" s="1"/>
  <c r="I91" i="15" s="1"/>
  <c r="H93" i="15"/>
  <c r="H92" i="15" s="1"/>
  <c r="G93" i="15"/>
  <c r="G92" i="15" s="1"/>
  <c r="F93" i="15"/>
  <c r="F92" i="15" s="1"/>
  <c r="F91" i="15" s="1"/>
  <c r="F87" i="15" s="1"/>
  <c r="H91" i="15"/>
  <c r="G91" i="15"/>
  <c r="G87" i="15" s="1"/>
  <c r="I90" i="15"/>
  <c r="H89" i="15"/>
  <c r="I89" i="15" s="1"/>
  <c r="I88" i="15" s="1"/>
  <c r="I87" i="15" s="1"/>
  <c r="H88" i="15"/>
  <c r="H87" i="15" s="1"/>
  <c r="G88" i="15"/>
  <c r="F88" i="15"/>
  <c r="H86" i="15"/>
  <c r="G86" i="15"/>
  <c r="I85" i="15"/>
  <c r="I84" i="15"/>
  <c r="I83" i="15"/>
  <c r="I82" i="15"/>
  <c r="I81" i="15"/>
  <c r="I79" i="15" s="1"/>
  <c r="I80" i="15"/>
  <c r="H79" i="15"/>
  <c r="H59" i="15" s="1"/>
  <c r="G79" i="15"/>
  <c r="F79" i="15"/>
  <c r="I78" i="15"/>
  <c r="I77" i="15"/>
  <c r="I76" i="15"/>
  <c r="I75" i="15"/>
  <c r="I74" i="15"/>
  <c r="I73" i="15"/>
  <c r="I72" i="15"/>
  <c r="H72" i="15"/>
  <c r="G72" i="15"/>
  <c r="F72" i="15"/>
  <c r="I71" i="15"/>
  <c r="I70" i="15"/>
  <c r="I69" i="15"/>
  <c r="I68" i="15" s="1"/>
  <c r="H68" i="15"/>
  <c r="G68" i="15"/>
  <c r="F68" i="15"/>
  <c r="I67" i="15"/>
  <c r="I66" i="15"/>
  <c r="I65" i="15"/>
  <c r="I64" i="15"/>
  <c r="I63" i="15"/>
  <c r="H62" i="15"/>
  <c r="G62" i="15"/>
  <c r="G59" i="15" s="1"/>
  <c r="F62" i="15"/>
  <c r="F59" i="15" s="1"/>
  <c r="I61" i="15"/>
  <c r="I60" i="15"/>
  <c r="H60" i="15"/>
  <c r="G60" i="15"/>
  <c r="F60" i="15"/>
  <c r="I58" i="15"/>
  <c r="I57" i="15"/>
  <c r="I56" i="15"/>
  <c r="I55" i="15"/>
  <c r="I54" i="15" s="1"/>
  <c r="H54" i="15"/>
  <c r="G54" i="15"/>
  <c r="F54" i="15"/>
  <c r="F42" i="15" s="1"/>
  <c r="F41" i="15" s="1"/>
  <c r="F40" i="15" s="1"/>
  <c r="I53" i="15"/>
  <c r="I52" i="15"/>
  <c r="I47" i="15" s="1"/>
  <c r="I51" i="15"/>
  <c r="I50" i="15"/>
  <c r="I49" i="15"/>
  <c r="I48" i="15"/>
  <c r="H47" i="15"/>
  <c r="H42" i="15" s="1"/>
  <c r="G47" i="15"/>
  <c r="F47" i="15"/>
  <c r="I46" i="15"/>
  <c r="I45" i="15"/>
  <c r="I44" i="15"/>
  <c r="I43" i="15"/>
  <c r="H43" i="15"/>
  <c r="G43" i="15"/>
  <c r="F43" i="15"/>
  <c r="G42" i="15"/>
  <c r="G41" i="15" s="1"/>
  <c r="G40" i="15" s="1"/>
  <c r="I39" i="15"/>
  <c r="I38" i="15"/>
  <c r="I37" i="15"/>
  <c r="I36" i="15"/>
  <c r="I35" i="15"/>
  <c r="I34" i="15"/>
  <c r="I33" i="15"/>
  <c r="I32" i="15" s="1"/>
  <c r="I31" i="15" s="1"/>
  <c r="H32" i="15"/>
  <c r="G32" i="15"/>
  <c r="F32" i="15"/>
  <c r="H31" i="15"/>
  <c r="G31" i="15"/>
  <c r="G11" i="15" s="1"/>
  <c r="G10" i="15" s="1"/>
  <c r="F31" i="15"/>
  <c r="I30" i="15"/>
  <c r="I29" i="15"/>
  <c r="I28" i="15"/>
  <c r="I27" i="15"/>
  <c r="I26" i="15"/>
  <c r="I25" i="15"/>
  <c r="I24" i="15"/>
  <c r="H23" i="15"/>
  <c r="G23" i="15"/>
  <c r="F23" i="15"/>
  <c r="I22" i="15"/>
  <c r="I21" i="15"/>
  <c r="I20" i="15"/>
  <c r="I19" i="15"/>
  <c r="I18" i="15"/>
  <c r="I17" i="15"/>
  <c r="I16" i="15"/>
  <c r="I15" i="15"/>
  <c r="I14" i="15"/>
  <c r="H13" i="15"/>
  <c r="H12" i="15" s="1"/>
  <c r="H11" i="15" s="1"/>
  <c r="H10" i="15" s="1"/>
  <c r="G13" i="15"/>
  <c r="G12" i="15" s="1"/>
  <c r="F13" i="15"/>
  <c r="F12" i="15" s="1"/>
  <c r="F11" i="15" s="1"/>
  <c r="F10" i="15" s="1"/>
  <c r="F9" i="15" s="1"/>
  <c r="H8" i="15"/>
  <c r="G8" i="15"/>
  <c r="F139" i="14"/>
  <c r="F138" i="14"/>
  <c r="F135" i="14"/>
  <c r="F133" i="14" s="1"/>
  <c r="F134" i="14"/>
  <c r="F132" i="14" s="1"/>
  <c r="F130" i="14"/>
  <c r="F127" i="14" s="1"/>
  <c r="F125" i="14" s="1"/>
  <c r="F128" i="14"/>
  <c r="F126" i="14" s="1"/>
  <c r="F124" i="14" s="1"/>
  <c r="F122" i="14"/>
  <c r="F120" i="14"/>
  <c r="F119" i="14"/>
  <c r="F118" i="14" s="1"/>
  <c r="F116" i="14"/>
  <c r="F113" i="14"/>
  <c r="F111" i="14" s="1"/>
  <c r="F109" i="14" s="1"/>
  <c r="F112" i="14"/>
  <c r="F106" i="14"/>
  <c r="F104" i="14"/>
  <c r="F103" i="14" s="1"/>
  <c r="F102" i="14" s="1"/>
  <c r="F100" i="14"/>
  <c r="F98" i="14"/>
  <c r="F96" i="14"/>
  <c r="F94" i="14"/>
  <c r="F92" i="14"/>
  <c r="F90" i="14"/>
  <c r="F88" i="14"/>
  <c r="F86" i="14"/>
  <c r="F84" i="14"/>
  <c r="F82" i="14"/>
  <c r="F80" i="14"/>
  <c r="F78" i="14"/>
  <c r="F76" i="14"/>
  <c r="F74" i="14"/>
  <c r="F72" i="14"/>
  <c r="F70" i="14"/>
  <c r="F68" i="14"/>
  <c r="F66" i="14"/>
  <c r="F64" i="14"/>
  <c r="F62" i="14"/>
  <c r="F60" i="14"/>
  <c r="F58" i="14"/>
  <c r="F56" i="14"/>
  <c r="F54" i="14"/>
  <c r="F52" i="14"/>
  <c r="F49" i="14"/>
  <c r="F48" i="14"/>
  <c r="F46" i="14"/>
  <c r="F44" i="14"/>
  <c r="F35" i="14"/>
  <c r="F31" i="14" s="1"/>
  <c r="F29" i="14" s="1"/>
  <c r="F33" i="14"/>
  <c r="F32" i="14" s="1"/>
  <c r="F30" i="14"/>
  <c r="F27" i="14"/>
  <c r="F26" i="14" s="1"/>
  <c r="F23" i="14"/>
  <c r="F22" i="14"/>
  <c r="F20" i="14"/>
  <c r="F19" i="14"/>
  <c r="F18" i="14"/>
  <c r="F17" i="14"/>
  <c r="F8" i="14" s="1"/>
  <c r="F11" i="14"/>
  <c r="F10" i="14"/>
  <c r="F110" i="14" l="1"/>
  <c r="F108" i="14" s="1"/>
  <c r="F43" i="14"/>
  <c r="F41" i="14" s="1"/>
  <c r="F38" i="14" s="1"/>
  <c r="F42" i="14"/>
  <c r="F40" i="14" s="1"/>
  <c r="F9" i="14"/>
  <c r="F37" i="14"/>
  <c r="F39" i="14"/>
  <c r="F150" i="14" s="1"/>
  <c r="H118" i="15"/>
  <c r="H116" i="15" s="1"/>
  <c r="H113" i="15" s="1"/>
  <c r="I42" i="15"/>
  <c r="I41" i="15" s="1"/>
  <c r="I40" i="15" s="1"/>
  <c r="H41" i="15"/>
  <c r="H40" i="15" s="1"/>
  <c r="H9" i="15" s="1"/>
  <c r="H321" i="15" s="1"/>
  <c r="G117" i="15"/>
  <c r="G115" i="15" s="1"/>
  <c r="G112" i="15" s="1"/>
  <c r="G9" i="15"/>
  <c r="G321" i="15" s="1"/>
  <c r="F8" i="15"/>
  <c r="F86" i="15"/>
  <c r="I96" i="15"/>
  <c r="F289" i="15"/>
  <c r="F287" i="15" s="1"/>
  <c r="G118" i="15"/>
  <c r="G116" i="15" s="1"/>
  <c r="G113" i="15" s="1"/>
  <c r="H254" i="15"/>
  <c r="H252" i="15" s="1"/>
  <c r="H250" i="15" s="1"/>
  <c r="H248" i="15" s="1"/>
  <c r="H114" i="15" s="1"/>
  <c r="I62" i="15"/>
  <c r="I59" i="15" s="1"/>
  <c r="I23" i="15"/>
  <c r="F238" i="15"/>
  <c r="F237" i="15" s="1"/>
  <c r="I13" i="15"/>
  <c r="I12" i="15" s="1"/>
  <c r="I11" i="15" s="1"/>
  <c r="I10" i="15" s="1"/>
  <c r="I9" i="15" s="1"/>
  <c r="I98" i="15"/>
  <c r="I97" i="15" s="1"/>
  <c r="F118" i="15"/>
  <c r="F116" i="15" s="1"/>
  <c r="F113" i="15" s="1"/>
  <c r="I289" i="15"/>
  <c r="I287" i="15" s="1"/>
  <c r="I112" i="15" s="1"/>
  <c r="G238" i="15"/>
  <c r="G237" i="15" s="1"/>
  <c r="I254" i="15"/>
  <c r="I252" i="15" s="1"/>
  <c r="I250" i="15" s="1"/>
  <c r="I248" i="15" s="1"/>
  <c r="I114" i="15" s="1"/>
  <c r="G298" i="15"/>
  <c r="G296" i="15" s="1"/>
  <c r="G290" i="15" s="1"/>
  <c r="G288" i="15" s="1"/>
  <c r="G114" i="15" s="1"/>
  <c r="H298" i="15"/>
  <c r="H296" i="15" s="1"/>
  <c r="H290" i="15" s="1"/>
  <c r="H288" i="15" s="1"/>
  <c r="F232" i="15"/>
  <c r="F231" i="15" s="1"/>
  <c r="F117" i="15" s="1"/>
  <c r="F115" i="15" s="1"/>
  <c r="F112" i="15" s="1"/>
  <c r="I86" i="15" l="1"/>
  <c r="I8" i="15"/>
  <c r="I321" i="15" s="1"/>
  <c r="F321" i="15"/>
</calcChain>
</file>

<file path=xl/sharedStrings.xml><?xml version="1.0" encoding="utf-8"?>
<sst xmlns="http://schemas.openxmlformats.org/spreadsheetml/2006/main" count="1718" uniqueCount="487">
  <si>
    <t>Código Presupuestal</t>
  </si>
  <si>
    <t>Fuente de 
Financiación</t>
  </si>
  <si>
    <t>Recurso</t>
  </si>
  <si>
    <t>Situado</t>
  </si>
  <si>
    <t>Denominación del Rubro</t>
  </si>
  <si>
    <t>Apropiación Inicial</t>
  </si>
  <si>
    <t>A</t>
  </si>
  <si>
    <t>FUNCIONAMIENTO</t>
  </si>
  <si>
    <t>A-01</t>
  </si>
  <si>
    <t>GASTOS DE PERSONAL</t>
  </si>
  <si>
    <t>A-01-01</t>
  </si>
  <si>
    <t>PLANTA DE PERSONAL PERMANENTE</t>
  </si>
  <si>
    <t>A-01-01-01</t>
  </si>
  <si>
    <t>PROPIOS</t>
  </si>
  <si>
    <t>CSF</t>
  </si>
  <si>
    <t>SALARIO</t>
  </si>
  <si>
    <t>A-01-01-02</t>
  </si>
  <si>
    <t>CONTRIBUCIONES INHERENTES A LA NÓMINA</t>
  </si>
  <si>
    <t>A-01-01-03</t>
  </si>
  <si>
    <t>REMUNERACIONES NO CONSTITUTIVAS DE FACTOR SALARIAL</t>
  </si>
  <si>
    <t>A-01-01-04</t>
  </si>
  <si>
    <t>OTROS GASTOS DE PERSONAL - DISTRIBUCIÓN PREVIO CONCEPTO DGPPN</t>
  </si>
  <si>
    <t>A-02</t>
  </si>
  <si>
    <t>A-03</t>
  </si>
  <si>
    <t>TRANSFERENCIAS CORRIENTES</t>
  </si>
  <si>
    <t>A-03-03</t>
  </si>
  <si>
    <t>A ENTIDADES DEL GOBIERNO</t>
  </si>
  <si>
    <t>A-03-03-01</t>
  </si>
  <si>
    <t>A-03-03-01-999</t>
  </si>
  <si>
    <t>OTRAS TRANSFERENCIAS - DISTRIBUCIÓN PREVIO CONCEPTO DGPPN</t>
  </si>
  <si>
    <t>A-03-04</t>
  </si>
  <si>
    <t>PRESTACIONES PARA CUBRIR RIESGOS SOCIALES</t>
  </si>
  <si>
    <t>A-03-04-02</t>
  </si>
  <si>
    <t>PRESTACIONES SOCIALES RELACIONADAS CON EL EMPLEO</t>
  </si>
  <si>
    <t>A-03-04-02-012</t>
  </si>
  <si>
    <t>INCAPACIDADES Y LICENCIAS DE MATERNIDAD Y PATERNIDAD (NO DE PENSIONES)</t>
  </si>
  <si>
    <t>A-03-10</t>
  </si>
  <si>
    <t>NACIÓN</t>
  </si>
  <si>
    <t>SENTENCIAS Y CONCILIACIONES</t>
  </si>
  <si>
    <t>A-08</t>
  </si>
  <si>
    <t>GASTOS POR TRIBUTOS, MULTAS, SANCIONES E INTERESES DE MORA</t>
  </si>
  <si>
    <t>A-08-04</t>
  </si>
  <si>
    <t>CONTRIBUCIONES</t>
  </si>
  <si>
    <t>A-08-04-01</t>
  </si>
  <si>
    <t>CUOTA DE FISCALIZACIÓN Y AUDITAJE</t>
  </si>
  <si>
    <t>B</t>
  </si>
  <si>
    <t>SERVICIO DE LA DEUDA PÚBLICA</t>
  </si>
  <si>
    <t>B-10</t>
  </si>
  <si>
    <t>SERVICIO DE LA DEUDA PÚBLICA INTERNA</t>
  </si>
  <si>
    <t>B-10-01</t>
  </si>
  <si>
    <t>PRINCIPAL</t>
  </si>
  <si>
    <t>B-10-01-02</t>
  </si>
  <si>
    <t>SSF</t>
  </si>
  <si>
    <t>PRÉSTAMOS</t>
  </si>
  <si>
    <t>B-10-04</t>
  </si>
  <si>
    <t>FONDO DE CONTINGENCIAS</t>
  </si>
  <si>
    <t>B-10-04-01</t>
  </si>
  <si>
    <t>APORTES AL FONDO DE CONTINGENCIAS</t>
  </si>
  <si>
    <t>C</t>
  </si>
  <si>
    <t>INVERSIÓN</t>
  </si>
  <si>
    <t>C-2401</t>
  </si>
  <si>
    <t>INFRAESTRUCTURA RED VIAL PRIMARIA</t>
  </si>
  <si>
    <t>C-2401-0600</t>
  </si>
  <si>
    <t>INTERSUBSECTORIAL TRANSPORTE</t>
  </si>
  <si>
    <t>5. CONVERGENCIA REGIONAL / D. 
INTEGRACIÓN DE TERRITORIOS BAJO EL 
PRINCIPIO DE LA CONECTIVIDAD FÍSICA Y 
LA MULTIMODALIDAD</t>
  </si>
  <si>
    <t>C-2403</t>
  </si>
  <si>
    <t>INFRAESTRUCTURA Y SERVICIOS DE TRANSPORTE AÉREO</t>
  </si>
  <si>
    <t>C-2403-0600</t>
  </si>
  <si>
    <t>C-2403-0600-4</t>
  </si>
  <si>
    <t>5. CONVERGENCIA REGIONAL / E. INFRAESTRUCTURA Y SERVICIOS LOGÍSTICOS</t>
  </si>
  <si>
    <t>C-2403-0600-5</t>
  </si>
  <si>
    <t>C-2404</t>
  </si>
  <si>
    <t>INFRAESTRUCTURA DE TRANSPORTE FÉRREO</t>
  </si>
  <si>
    <t>C-2404-0600</t>
  </si>
  <si>
    <t>C-2404-0600-2</t>
  </si>
  <si>
    <t>4. TRANSFORMACIÓN PRODUCTIVA, INTERNACIONALIZACIÓN Y ACCIÓN CLÍMATICA / C. INFRAESTRUCTURA DE PROYECTOS PÚBLICOS Y DE ASOCIACIONES PÚBLICO PRIVADAS ADAPTADAS AL CAMBIO CLIMÁTICO Y CON MENOS EMISIONES</t>
  </si>
  <si>
    <t>C-2404-0600-4</t>
  </si>
  <si>
    <t>C-2405</t>
  </si>
  <si>
    <t>INFRAESTRUCTURA DE TRANSPORTE MARÍTIMO</t>
  </si>
  <si>
    <t>C-2405-0600</t>
  </si>
  <si>
    <t>C-2405-0600-2</t>
  </si>
  <si>
    <t>C-2405-0600-4</t>
  </si>
  <si>
    <t>C-2406</t>
  </si>
  <si>
    <t>C-2406-0600</t>
  </si>
  <si>
    <t>C-2406-0600-1</t>
  </si>
  <si>
    <t>CONTROL Y SEGUIMIENTO A LAS VIAS FLUVIALES NACIONAL</t>
  </si>
  <si>
    <t>5. CONVERGENCIA REGIONAL / A. INTERVENCIÓN DE VÍAS REGIONALES (SECUNDARIAS Y TERCIARIAS), TERMINALES FLUVIALES Y AERÓDROMOS</t>
  </si>
  <si>
    <t>C-2406-0600-3</t>
  </si>
  <si>
    <t>C-2499</t>
  </si>
  <si>
    <t>C-2499-0600</t>
  </si>
  <si>
    <t>C-2499-0600-7</t>
  </si>
  <si>
    <t>5. CONVERGENCIA REGIONAL / D. INTEGRACIÓN DE TERRITORIOS BAJO EL PRINCIPIO DE LA CONECTIVIDAD FÍSICA Y LA MULTIMODALIDAD</t>
  </si>
  <si>
    <t>C-2499-0600-8</t>
  </si>
  <si>
    <t>C-2499-0600-9</t>
  </si>
  <si>
    <t>C-2499-0600-10</t>
  </si>
  <si>
    <t>IMPLEMENTACION DEL SISTEMA DE GESTION DOCUMENTAL DE LA AGENCIA NACIONAL DE INFRAESTRUCTURA NACIONAL</t>
  </si>
  <si>
    <t xml:space="preserve">                             TOTAL ACUMULADO (A+B+C):</t>
  </si>
  <si>
    <t>A-01-01-01-001</t>
  </si>
  <si>
    <t>FACTORES SALARIALES COMUNES</t>
  </si>
  <si>
    <t>A-01-01-01-001-001</t>
  </si>
  <si>
    <t>SUELDO BÁSICO</t>
  </si>
  <si>
    <t>A-01-01-01-001-003</t>
  </si>
  <si>
    <t>PRIMA TÉCNICA SALARIAL</t>
  </si>
  <si>
    <t>A-01-01-01-001-004</t>
  </si>
  <si>
    <t>SUBSIDIO DE ALIMENTACIÓN</t>
  </si>
  <si>
    <t>A-01-01-01-001-005</t>
  </si>
  <si>
    <t>AUXILIO DE TRANSPORTE</t>
  </si>
  <si>
    <t>A-01-01-01-001-006</t>
  </si>
  <si>
    <t>PRIMA DE SERVICIO</t>
  </si>
  <si>
    <t>A-01-01-01-001-007</t>
  </si>
  <si>
    <t>BONIFICACIÓN POR SERVICIOS PRESTADOS</t>
  </si>
  <si>
    <t>A-01-01-01-001-008</t>
  </si>
  <si>
    <t>HORAS EXTRAS DOMINICALES FESTIVOS Y RECARGOS</t>
  </si>
  <si>
    <t>A-01-01-01-001-009</t>
  </si>
  <si>
    <t>PRIMA DE NAVIDAD</t>
  </si>
  <si>
    <t>A-01-01-01-001-010</t>
  </si>
  <si>
    <t>PRIMA DE VACACIONES</t>
  </si>
  <si>
    <t>A-01-01-02-001</t>
  </si>
  <si>
    <t>APORTES A LA SEGURIDAD SOCIAL EN PENSIONES</t>
  </si>
  <si>
    <t>A-01-01-02-002</t>
  </si>
  <si>
    <t>APORTES A LA SEGURIDAD SOCIAL EN SALUD</t>
  </si>
  <si>
    <t>A-01-01-02-003</t>
  </si>
  <si>
    <t>AUXILIO DE CESANTÍAS</t>
  </si>
  <si>
    <t>A-01-01-02-004</t>
  </si>
  <si>
    <t>APORTES A CAJAS DE COMPENSACIÓN FAMILIAR</t>
  </si>
  <si>
    <t>A-01-01-02-005</t>
  </si>
  <si>
    <t>APORTES GENERALES AL SISTEMA DE RIESGOS LABORALES</t>
  </si>
  <si>
    <t>A-01-01-02-006</t>
  </si>
  <si>
    <t>APORTES AL ICBF</t>
  </si>
  <si>
    <t>A-01-01-02-007</t>
  </si>
  <si>
    <t>APORTES AL SENA</t>
  </si>
  <si>
    <t>A-01-01-03-001</t>
  </si>
  <si>
    <t>PRESTACIONES SOCIALES SEGÚN DEFINICIÓN LEGAL</t>
  </si>
  <si>
    <t>A-01-01-03-001-001</t>
  </si>
  <si>
    <t>VACACIONES</t>
  </si>
  <si>
    <t>A-01-01-03-001-002</t>
  </si>
  <si>
    <t>INDEMNIZACIÓN POR VACACIONES</t>
  </si>
  <si>
    <t>A-01-01-03-001-003</t>
  </si>
  <si>
    <t>BONIFICACIÓN ESPECIAL DE RECREACIÓN</t>
  </si>
  <si>
    <t>A-01-01-03-002</t>
  </si>
  <si>
    <t>PRIMA TÉCNICA NO SALARIAL</t>
  </si>
  <si>
    <t>A-01-01-03-030</t>
  </si>
  <si>
    <t>BONIFICACIÓN DE DIRECCIÓN</t>
  </si>
  <si>
    <t>A-02-02</t>
  </si>
  <si>
    <t>ADQUISICIONES DIFERENTES DE ACTIVOS</t>
  </si>
  <si>
    <t>A-02-02-01</t>
  </si>
  <si>
    <t>MATERIALES Y SUMINISTROS</t>
  </si>
  <si>
    <t>A-02-02-01-002</t>
  </si>
  <si>
    <t>PRODUCTOS ALIMENTICIOS BEBIDAS Y TABACO; TEXTILES PRENDAS DE VESTIR Y PRODUCTOS DE CUERO</t>
  </si>
  <si>
    <t>A-02-02-01-002-003</t>
  </si>
  <si>
    <t>A-02-02-01-002-007</t>
  </si>
  <si>
    <t>ARTÍCULOS TEXTILES (EXCEPTO PRENDAS DE VESTIR)</t>
  </si>
  <si>
    <t>A-02-02-01-002-008</t>
  </si>
  <si>
    <t>DOTACIÓN (PRENDAS DE VESTIR Y CALZADO)</t>
  </si>
  <si>
    <t>A-02-02-01-003</t>
  </si>
  <si>
    <t>OTROS BIENES TRANSPORTABLES (EXCEPTO PRODUCTOS METÁLICOS MAQUINARIA Y EQUIPO)</t>
  </si>
  <si>
    <t>A-02-02-01-003-002</t>
  </si>
  <si>
    <t>PASTA O PULPA PAPEL Y PRODUCTOS DE PAPEL; IMPRESOS Y ARTÍCULOS SIMILARES</t>
  </si>
  <si>
    <t>A-02-02-01-003-003</t>
  </si>
  <si>
    <t>PRODUCTOS DE HORNOS DE COQUE; PRODUCTOS DE REFINACIÓN DE PETRÓLEO Y COMBUSTIBLE NUCLEAR</t>
  </si>
  <si>
    <t>A-02-02-01-003-005</t>
  </si>
  <si>
    <t>OTROS PRODUCTOS QUÍMICOS; FIBRAS ARTIFICIALES (O FIBRAS INDUSTRIALES HECHAS POR EL HOMBRE)</t>
  </si>
  <si>
    <t>A-02-02-01-003-006</t>
  </si>
  <si>
    <t>PRODUCTOS DE CAUCHO Y PLÁSTICO</t>
  </si>
  <si>
    <t>A-02-02-01-003-007</t>
  </si>
  <si>
    <t>VIDRIO Y PRODUCTOS DE VIDRIO Y OTROS PRODUCTOS NO METÁLICOS N.C.P.</t>
  </si>
  <si>
    <t>A-02-02-01-003-008</t>
  </si>
  <si>
    <t>OTROS BIENES TRANSPORTABLES N.C.P.</t>
  </si>
  <si>
    <t>A-02-02-01-004</t>
  </si>
  <si>
    <t>PRODUCTOS METÁLICOS Y PAQUETES DE SOFTWARE</t>
  </si>
  <si>
    <t>A-02-02-01-004-006</t>
  </si>
  <si>
    <t>MAQUINARIA Y APARATOS ELÉCTRICOS</t>
  </si>
  <si>
    <t>A-02-02-01-004-007</t>
  </si>
  <si>
    <t>EQUIPO Y APARATOS DE RADIO, TELEVISIÓN Y COMUNICACIONES</t>
  </si>
  <si>
    <t>A-02-02-02</t>
  </si>
  <si>
    <t>ADQUISICIÓN DE SERVICIOS</t>
  </si>
  <si>
    <t>A-02-02-02-005</t>
  </si>
  <si>
    <t>SERVICIOS DE LA CONSTRUCCIÓN</t>
  </si>
  <si>
    <t>A-02-02-02-005-004</t>
  </si>
  <si>
    <t>SERVICIOS DE CONSTRUCCIÓN</t>
  </si>
  <si>
    <t>A-02-02-02-006</t>
  </si>
  <si>
    <t>COMERCIO Y DISTRIBUCIÓN; ALOJAMIENTO; SERVICIOS DE SUMINISTRO DE COMIDAS Y BEBIDAS; SERVICIOS DE TRANSPORTE; Y SERVICIOS DE DISTRIBUCIÓN DE ELECTRICIDAD, GAS Y AGUA</t>
  </si>
  <si>
    <t>A-02-02-02-006-003</t>
  </si>
  <si>
    <t>ALOJAMIENTO; SERVICIOS DE SUMINISTROS DE COMIDAS Y BEBIDAS</t>
  </si>
  <si>
    <t>A-02-02-02-006-005</t>
  </si>
  <si>
    <t>SERVICIOS DE TRANSPORTE DE CARGA</t>
  </si>
  <si>
    <t>A-02-02-02-006-007</t>
  </si>
  <si>
    <t>SERVICIOS DE APOYO AL TRANSPORTE</t>
  </si>
  <si>
    <t>A-02-02-02-006-008</t>
  </si>
  <si>
    <t>SERVICIOS POSTALES Y DE MENSAJERÍA</t>
  </si>
  <si>
    <t>A-02-02-02-006-009</t>
  </si>
  <si>
    <t>SERVICIOS DE DISTRIBUCIÓN DE ELECTRICIDAD GAS Y AGUA (POR CUENTA PROPIA)</t>
  </si>
  <si>
    <t>A-02-02-02-007</t>
  </si>
  <si>
    <t>SERVICIOS FINANCIEROS Y SERVICIOS CONEXOS, SERVICIOS INMOBILIARIOS Y SERVICIOS DE ARRENDAMIENTO Y LEASING</t>
  </si>
  <si>
    <t>A-02-02-02-007-001</t>
  </si>
  <si>
    <t>SERVICIOS FINANCIEROS Y SERVICIOS CONEXOS</t>
  </si>
  <si>
    <t>A-02-02-02-007-002</t>
  </si>
  <si>
    <t>SERVICIOS INMOBILIARIOS</t>
  </si>
  <si>
    <t>A-02-02-02-007-003</t>
  </si>
  <si>
    <t>SERVICIOS DE ARRENDAMIENTO O ALQUILER SIN OPERARIO</t>
  </si>
  <si>
    <t>A-02-02-02-008</t>
  </si>
  <si>
    <t>SERVICIOS PRESTADOS A LAS EMPRESAS Y SERVICIOS DE PRODUCCIÓN</t>
  </si>
  <si>
    <t>A-02-02-02-008-002</t>
  </si>
  <si>
    <t>SERVICIOS JURÍDICOS Y CONTABLES</t>
  </si>
  <si>
    <t>A-02-02-02-008-003</t>
  </si>
  <si>
    <t>SERVICIOS PROFESIONALES, CIENTÍFICOS Y TÉCNICOS (EXCEPTO LOS SERVICIOS DE INVESTIGACION, URBANISMO, JURÍDICOS Y DE CONTABILIDAD)</t>
  </si>
  <si>
    <t>A-02-02-02-008-004</t>
  </si>
  <si>
    <t>SERVICIOS DE TELECOMUNICACIONES TRANSMISIÓN Y SUMINISTRO DE INFORMACIÓN</t>
  </si>
  <si>
    <t>A-02-02-02-008-005</t>
  </si>
  <si>
    <t>SERVICIOS DE SOPORTE</t>
  </si>
  <si>
    <t>A-02-02-02-008-007</t>
  </si>
  <si>
    <t>SERVICIOS DE MANTENIMIENTO REPARACIÓN E INSTALACIÓN (EXCEPTO SERVICIOS DE CONSTRUCCIÓN)</t>
  </si>
  <si>
    <t>A-02-02-02-008-009</t>
  </si>
  <si>
    <t>OTROS SERVICIOS DE FABRICACIÓN; SERVICIOS DE EDICIÓN IMPRESIÓN Y REPRODUCCIÓN; SERVICIOS DE RECUPERACIÓN DE MATERIALES</t>
  </si>
  <si>
    <t>A-02-02-02-009</t>
  </si>
  <si>
    <t>SERVICIOS PARA LA COMUNIDAD SOCIALES Y PERSONALES</t>
  </si>
  <si>
    <t>A-02-02-02-009-002</t>
  </si>
  <si>
    <t>SERVICIOS DE EDUCACIÓN</t>
  </si>
  <si>
    <t>A-02-02-02-009-003</t>
  </si>
  <si>
    <t>SERVICIOS PARA EL CUIDADO DE LA SALUD HUMANA Y SERVICIOS SOCIALES</t>
  </si>
  <si>
    <t>A-02-02-02-009-004</t>
  </si>
  <si>
    <t>SERVICIOS DE ALCANTARILLADO RECOLECCIÓN TRATAMIENTO Y DISPOSICIÓN DE DESECHOS Y OTROS SERVICIOS DE SANEAMIENTO AMBIENTAL</t>
  </si>
  <si>
    <t>A-02-02-02-009-006</t>
  </si>
  <si>
    <t>SERVICIOS RECREATIVOS, CULTURALES Y DEPORTIVOS</t>
  </si>
  <si>
    <t>A-02-02-02-009-007</t>
  </si>
  <si>
    <t>OTROS SERVICIOS</t>
  </si>
  <si>
    <t>A-02-02-02-010</t>
  </si>
  <si>
    <t>VIÁTICOS DE LOS FUNCIONARIOS EN COMISIÓN</t>
  </si>
  <si>
    <t>A ÓRGANOS DEL PGN</t>
  </si>
  <si>
    <t>A-03-04-02-012-001</t>
  </si>
  <si>
    <t>INCAPACIDADES (NO DE PENSIONES)</t>
  </si>
  <si>
    <t>A-03-04-02-012-002</t>
  </si>
  <si>
    <t>LICENCIAS DE MATERNIDAD Y PATERNIDAD (NO DE PENSIONES)</t>
  </si>
  <si>
    <t>A-03-10-01</t>
  </si>
  <si>
    <t>FALLOS NACIONALES</t>
  </si>
  <si>
    <t>A-03-10-01-001</t>
  </si>
  <si>
    <t>SENTENCIAS</t>
  </si>
  <si>
    <t>A-03-10-01-003</t>
  </si>
  <si>
    <t>LAUDOS ARBITRALES</t>
  </si>
  <si>
    <t>GASTOS POR TRIBUTOS MULTAS SANCIONES E INTERESES DE MORA</t>
  </si>
  <si>
    <t>B-10-01-02-001</t>
  </si>
  <si>
    <t>DOCUMENTOS DE LINEAMIENTOS TÉCNICOS</t>
  </si>
  <si>
    <t>ADQUISICIÓN DE BIENES Y SERVICIOS</t>
  </si>
  <si>
    <t>VÍA FÉRREA CONCESIONADA</t>
  </si>
  <si>
    <t>PUERTOS CONCESIONADOS</t>
  </si>
  <si>
    <t>INFRAESTRUCTURA DE TRANSPORTE FLUVIAL</t>
  </si>
  <si>
    <t>DOCUMENTOS DE LINEAMIENTOS TECNICOS</t>
  </si>
  <si>
    <t>OBRAS DE ADECUACIÓN PARA MEJORAMIENTO DE CANAL FLUVIAL</t>
  </si>
  <si>
    <t>SERVICIO DE IMPLEMENTACIÓN SISTEMAS DE GESTIÓN</t>
  </si>
  <si>
    <t>ESTUDIOS DE PREINVERSIÓN</t>
  </si>
  <si>
    <t>SERVICIOS DE INFORMACIÓN IMPLEMENTADOS</t>
  </si>
  <si>
    <t>SERVICIO DE GESTIÓN DOCUMENTAL</t>
  </si>
  <si>
    <r>
      <rPr>
        <b/>
        <sz val="8"/>
        <rFont val="Calibri"/>
        <family val="2"/>
        <scheme val="minor"/>
      </rPr>
      <t>Consolidó y elaboró:</t>
    </r>
    <r>
      <rPr>
        <sz val="8"/>
        <rFont val="Calibri"/>
        <family val="2"/>
        <scheme val="minor"/>
      </rPr>
      <t xml:space="preserve"> Área de Presupuesto - GIT Administrativo y Financiero - Vicepresidencia de Gestión Corporativa</t>
    </r>
  </si>
  <si>
    <t>C-2403-0600-4-52104E</t>
  </si>
  <si>
    <t>C-2404-0600-4-40201C</t>
  </si>
  <si>
    <t>C-2405-0600-2-52104E</t>
  </si>
  <si>
    <t>C-2405-0600-4-52104E</t>
  </si>
  <si>
    <t>C-2406-0600-1-51102A</t>
  </si>
  <si>
    <t>C-2406-0600-3-51102A</t>
  </si>
  <si>
    <t>C-2499-0600-10-51102D</t>
  </si>
  <si>
    <t>C-2499-0600-11</t>
  </si>
  <si>
    <t>C-2499-0600-12</t>
  </si>
  <si>
    <t>C-2499-0600-12-53105B</t>
  </si>
  <si>
    <t>5. CONVERGENCIA REGIONAL / B. ENTIDADES PÚBLICAS TERRITORIALES Y NACIONALES FORTALECIDAS</t>
  </si>
  <si>
    <t>C-2499-0600-11-51201B-2499066</t>
  </si>
  <si>
    <t>C-2499-0600-11-51201B-2499066-02</t>
  </si>
  <si>
    <t>C-2499-0600-12-53105B-2499060</t>
  </si>
  <si>
    <t>C-2499-0600-12-53105B-2499060-02</t>
  </si>
  <si>
    <t>C-2401-0600-38</t>
  </si>
  <si>
    <t>C-2401-0600-54</t>
  </si>
  <si>
    <t>C-2401-0600-54-51102D</t>
  </si>
  <si>
    <t>C-2401-0600-59</t>
  </si>
  <si>
    <t>C-2401-0600-59-51102D</t>
  </si>
  <si>
    <t>C-2401-0600-60</t>
  </si>
  <si>
    <t>C-2401-0600-61</t>
  </si>
  <si>
    <t>CONSTRUCCIÓN OPERACIÓN Y MANTENIMIENTO DE LA CONCESIÓN AUTOPISTA CONEXIÓN PACIFICO 1 - AUTOPISTAS PARA LA PROSPERIDAD ANTIOQUIA</t>
  </si>
  <si>
    <t>C-2401-0600-61-51102D</t>
  </si>
  <si>
    <t>C-2401-0600-62</t>
  </si>
  <si>
    <t>REHABILITACIÓN CONSTRUCCIÓN MEJORAMIENTO OPERACIÓN Y MANTENIMIENTO DE LA CONCESIÓN AUTOPISTA AL RIO MAGDALENA 2 DEPARTAMENTOS DE ANTIOQUIA SANTANDER</t>
  </si>
  <si>
    <t>C-2401-0600-62-51102D</t>
  </si>
  <si>
    <t>C-2401-0600-63</t>
  </si>
  <si>
    <t>C-2401-0600-63-51102D</t>
  </si>
  <si>
    <t>C-2401-0600-64</t>
  </si>
  <si>
    <t>C-2401-0600-64-51102D</t>
  </si>
  <si>
    <t>C-2401-0600-65</t>
  </si>
  <si>
    <t>C-2401-0600-65-51102D</t>
  </si>
  <si>
    <t>C-2401-0600-66</t>
  </si>
  <si>
    <t>C-2401-0600-66-51102D</t>
  </si>
  <si>
    <t>C-2401-0600-67</t>
  </si>
  <si>
    <t>C-2401-0600-67-51102D</t>
  </si>
  <si>
    <t>C-2401-0600-68</t>
  </si>
  <si>
    <t>CONSTRUCCIÓN OPERACIÓN Y MANTENIMIENTO DE LA VÍA MULALO - LOBOGUERRERO DEPARTAMENTO DEL VALLE DEL CAUCA</t>
  </si>
  <si>
    <t>C-2401-0600-68-51102D</t>
  </si>
  <si>
    <t>C-2401-0600-69</t>
  </si>
  <si>
    <t>MEJORAMIENTO REHABILITACIÓN CONSTRUCCIÓN MANTENIMIENTO Y OPERACIÓN DEL CORREDOR BUCARAMANGA PAMPLONA NORTE DE SANTANDER</t>
  </si>
  <si>
    <t>C-2401-0600-69-51102D</t>
  </si>
  <si>
    <t>C-2401-0600-70</t>
  </si>
  <si>
    <t>MEJORAMIENTO REHABILITACIÓN MANTENIMIENTO Y OPERACIÓN DEL CORREDOR TRANSVERSAL DEL SISGA DEPARTAMENTOS DE BOYACÁ CUNDINAMARCA CASANARE</t>
  </si>
  <si>
    <t>C-2401-0600-70-51102D</t>
  </si>
  <si>
    <t>C-2401-0600-71</t>
  </si>
  <si>
    <t>C-2401-0600-71-51102D</t>
  </si>
  <si>
    <t>C-2401-0600-72</t>
  </si>
  <si>
    <t>MEJORAMIENTO CONSTRUCCIÓN OPERACIÓN Y MANTENIMIENTO DE LA CONCESIÓN AUTOPISTA CONEXIÓN PACIFICO 2 ANTIOQUIA</t>
  </si>
  <si>
    <t>C-2401-0600-72-51102D</t>
  </si>
  <si>
    <t>C-2401-0600-73</t>
  </si>
  <si>
    <t>C-2401-0600-73-51102D</t>
  </si>
  <si>
    <t>C-2401-0600-74</t>
  </si>
  <si>
    <t>C-2401-0600-74-51102D</t>
  </si>
  <si>
    <t>C-2401-0600-75</t>
  </si>
  <si>
    <t>C-2401-0600-75-51102D</t>
  </si>
  <si>
    <t>C-2401-0600-76</t>
  </si>
  <si>
    <t>C-2401-0600-76-51102D</t>
  </si>
  <si>
    <t>C-2401-0600-77</t>
  </si>
  <si>
    <t>C-2401-0600-77-51102D</t>
  </si>
  <si>
    <t>C-2401-0600-78</t>
  </si>
  <si>
    <t>MEJORAMIENTO CONSTRUCCIÓN REHABILITACIÓN OPERACIÓN Y MANTENIMIENTO DE LA CONCESIÓN AUTOPISTA AL MAR 1 DEPARTAMENTO DE ANTIOQUIA</t>
  </si>
  <si>
    <t>C-2401-0600-78-51102D</t>
  </si>
  <si>
    <t>C-2401-0600-79</t>
  </si>
  <si>
    <t>C-2401-0600-79-51102D</t>
  </si>
  <si>
    <t>C-2401-0600-80</t>
  </si>
  <si>
    <t>C-2401-0600-80-51102D</t>
  </si>
  <si>
    <t>C-2401-0600-81</t>
  </si>
  <si>
    <t>MEJORAMIENTO CONSTRUCCIÓN, REHABILITACIÓN, OPERACIÓN Y MANTENIMIENTO DE LA VÍA PUERTO SALGAR-BARRANCABERMEJA EN LOS DEPARTAMENTOS CUNDINAMARCA, BOYACÁ Y SANTANDER</t>
  </si>
  <si>
    <t>C-2401-0600-81-51102D</t>
  </si>
  <si>
    <t>C-2401-0600-82</t>
  </si>
  <si>
    <t>MEJORAMIENTO CONSTRUCCIÓN, REHABILITACIÓN, OPERACIÓN Y MANTENIMIENTO DE LA VÍA SABANA DE TORRES-CURUMANI EN LOS DEPARTAMENTOS SANTANDER, CESAR</t>
  </si>
  <si>
    <t>C-2401-0600-82-51102D</t>
  </si>
  <si>
    <t>C-2401-0600-85</t>
  </si>
  <si>
    <t>2. SEGURIDAD HUMANA Y JUSTICIA SOCIAL / A. AUMENTO DE LA OFERTA DE TRANSPORTE PÚBLICO URBANO Y REGIONAL CON ESQUEMAS TARIFARIOS DIFERENCIALES</t>
  </si>
  <si>
    <t>A-02-02-01-004-002</t>
  </si>
  <si>
    <t>A-02-02-01-004-003</t>
  </si>
  <si>
    <t>PRODUCTOS METÁLICOS ELABORADOS (EXCEPTO MAQUINARIA Y EQUIPO)</t>
  </si>
  <si>
    <t>MAQUINARIA PARA USO GENERAL</t>
  </si>
  <si>
    <t>C-2403-0600-4-52104E-2403039</t>
  </si>
  <si>
    <t>C-2403-0600-4-52104E-2403039-02</t>
  </si>
  <si>
    <t>C-2403-0600-5-52104E</t>
  </si>
  <si>
    <t>C-2403-0600-5-52104E-2403039</t>
  </si>
  <si>
    <t>C-2403-0600-5-52104E-2403039-02</t>
  </si>
  <si>
    <t>C-2404-0600-2-40201C</t>
  </si>
  <si>
    <t>C-2404-0600-2-40201C-2404020</t>
  </si>
  <si>
    <t>C-2404-0600-2-40201C-2404020-02</t>
  </si>
  <si>
    <t>C-2404-0600-2-40201C-2404047</t>
  </si>
  <si>
    <t>C-2404-0600-2-40201C-2404047-02</t>
  </si>
  <si>
    <t>C-2404-0600-4-40201C-2404042</t>
  </si>
  <si>
    <t>C-2404-0600-4-40201C-2404042-02</t>
  </si>
  <si>
    <t>C-2405-0600-2-52104E-2405021</t>
  </si>
  <si>
    <t>C-2405-0600-2-52104E-2405021-02</t>
  </si>
  <si>
    <t>C-2405-0600-4-52104E-2405013</t>
  </si>
  <si>
    <t>C-2405-0600-4-52104E-2405013-02</t>
  </si>
  <si>
    <t>C-2406-0600-1-51102A-2406038</t>
  </si>
  <si>
    <t>C-2406-0600-1-51102A-2406038-02</t>
  </si>
  <si>
    <t>C-2406-0600-3-51102A-2406023</t>
  </si>
  <si>
    <t>C-2406-0600-3-51102A-2406023-02</t>
  </si>
  <si>
    <t>C-2499-0600-7-51102D</t>
  </si>
  <si>
    <t>C-2499-0600-7-51102D-2499060</t>
  </si>
  <si>
    <t>C-2499-0600-7-51102D-2499060-02</t>
  </si>
  <si>
    <t>C-2499-0600-8-51102D</t>
  </si>
  <si>
    <t>C-2499-0600-8-51102D-2499053</t>
  </si>
  <si>
    <t>C-2499-0600-8-51102D-2499053-02</t>
  </si>
  <si>
    <t>C-2499-0600-8-51102D-2499066</t>
  </si>
  <si>
    <t>C-2499-0600-8-51102D-2499066-02</t>
  </si>
  <si>
    <t>C-2499-0600-9-51102D</t>
  </si>
  <si>
    <t>C-2499-0600-9-51102D-2499063</t>
  </si>
  <si>
    <t>C-2499-0600-9-51102D-2499063-02</t>
  </si>
  <si>
    <t>C-2499-0600-10-51102D-2499052</t>
  </si>
  <si>
    <t>C-2499-0600-10-51102D-2499052-02</t>
  </si>
  <si>
    <t>5. CONVERGENCIA REGIONAL / B. REVITALIZACIÓN EN LOS PROCESOS DE TRANSFORMACIÓN Y APROVECHAMIENTO DE LA CIUDAD CONSTRUIDA</t>
  </si>
  <si>
    <t>FORTALECIMIENTO Y APOYO A LA GESTIÓN INSTITUCIONAL DEL SECTOR TRANSPORTE</t>
  </si>
  <si>
    <t>C-2401-0600-85-20103A</t>
  </si>
  <si>
    <t>C-2401-0600-83</t>
  </si>
  <si>
    <t>C-2401-0600-83-51102D</t>
  </si>
  <si>
    <t>RESTAURACIÓN DE LOS SISTEMAS DEGRADADOS DEL CANAL DEL DIQUE NACIONAL</t>
  </si>
  <si>
    <r>
      <t>NOTAS:
a) Mediante el Decreto Ley 1523 del  18 de  diciembre 2024, “</t>
    </r>
    <r>
      <rPr>
        <i/>
        <sz val="10.199999999999999"/>
        <rFont val="Calibri"/>
        <family val="2"/>
        <scheme val="minor"/>
      </rPr>
      <t xml:space="preserve">Por medio del cual se decreta el presupuesto de rentas y recursos de capital y el presupuesto de gastos para la vigencia fiscal del 1° de enero al 31 de diciembre de 2025 </t>
    </r>
    <r>
      <rPr>
        <sz val="10.199999999999999"/>
        <rFont val="Calibri"/>
        <family val="2"/>
        <scheme val="minor"/>
      </rPr>
      <t>” y el Decreto 1621 del 30 de diciembre de 2024 "</t>
    </r>
    <r>
      <rPr>
        <i/>
        <sz val="10.199999999999999"/>
        <rFont val="Calibri"/>
        <family val="2"/>
        <scheme val="minor"/>
      </rPr>
      <t>Por el cual se líquida el Presupuesto General de la Nación para la vigencia fiscal de 2025, se detallan las apropiaciones y se clasifican y definen los gastos</t>
    </r>
    <r>
      <rPr>
        <sz val="10.199999999999999"/>
        <rFont val="Calibri"/>
        <family val="2"/>
        <scheme val="minor"/>
      </rPr>
      <t>" se asigna el Presupuesto para la Agencia Nacional de Infraestructura.
b) El Decreto 1621 del 30 de diciembre de 2024, condiciona en el Presupuesto de Gastos de Funcionamiento una apropiación al levantamiento de la leyenda de previo concepto de la Dirección General del Presupuesto Público Nacional -DGPPN- del Ministerio de Hacienda y Crédito Público, correspondiente a los rubros: (i) "</t>
    </r>
    <r>
      <rPr>
        <i/>
        <sz val="10.199999999999999"/>
        <rFont val="Calibri"/>
        <family val="2"/>
        <scheme val="minor"/>
      </rPr>
      <t>Otros gastos de personal - Distribución previo concepto DGPPN</t>
    </r>
    <r>
      <rPr>
        <sz val="10.199999999999999"/>
        <rFont val="Calibri"/>
        <family val="2"/>
        <scheme val="minor"/>
      </rPr>
      <t>”, por valor de $ 11.114.537.750 y (ii) "</t>
    </r>
    <r>
      <rPr>
        <i/>
        <sz val="10.199999999999999"/>
        <rFont val="Calibri"/>
        <family val="2"/>
        <scheme val="minor"/>
      </rPr>
      <t>Otras Transferencias - Distribución Previo Concepto DGPPN</t>
    </r>
    <r>
      <rPr>
        <sz val="10.199999999999999"/>
        <rFont val="Calibri"/>
        <family val="2"/>
        <scheme val="minor"/>
      </rPr>
      <t xml:space="preserve">" por la suma de $5.923.654.360.
</t>
    </r>
  </si>
  <si>
    <t>PRODUCTOS DE MOLINERÍA, ALMIDONES Y PRODUCTOS DERIVADOS DEL ALMIDÓN; OTROS PRODUCTOS ALIMENTICIOS</t>
  </si>
  <si>
    <t>VÍA PRIMARIA CONCESIONADA</t>
  </si>
  <si>
    <t>C-2401-0600-38-51102D-2401070-02</t>
  </si>
  <si>
    <t>C-2401-0600-54-51102D-2401070</t>
  </si>
  <si>
    <t>C-2401-0600-54-51102D-2401070-02</t>
  </si>
  <si>
    <t>C-2401-0600-59-51102D-2401074</t>
  </si>
  <si>
    <t>VÍA PRIMARIA INTERVENIDA Y EN OPERACIÓN</t>
  </si>
  <si>
    <t>C-2401-0600-59-51102D-2401074-02</t>
  </si>
  <si>
    <t>C-2401-0600-60-51102D-2401074-02</t>
  </si>
  <si>
    <t>C-2401-0600-61-51102D-2401074</t>
  </si>
  <si>
    <t>C-2401-0600-61-51102D-2401074-02</t>
  </si>
  <si>
    <t>C-2401-0600-62-51102D-2401074</t>
  </si>
  <si>
    <t>C-2401-0600-62-51102D-2401074-02</t>
  </si>
  <si>
    <t>C-2401-0600-63-51102D-2401074</t>
  </si>
  <si>
    <t>C-2401-0600-63-51102D-2401074-02</t>
  </si>
  <si>
    <t>C-2401-0600-64-51102D-2401074</t>
  </si>
  <si>
    <t>C-2401-0600-64-51102D-2401074-02</t>
  </si>
  <si>
    <t>C-2401-0600-65-51102D-2401074</t>
  </si>
  <si>
    <t>C-2401-0600-65-51102D-2401074-02</t>
  </si>
  <si>
    <t>C-2401-0600-66-51102D-2401075</t>
  </si>
  <si>
    <t>DOCUMENTOS DE APOYO TÉCNICO PARA EL DESARROLLO DE INTERVENCIONES EN INFRAESTRUCTURA VIAL</t>
  </si>
  <si>
    <t>C-2401-0600-66-51102D-2401075-02</t>
  </si>
  <si>
    <t>C-2401-0600-67-51102D-2401074</t>
  </si>
  <si>
    <t>C-2401-0600-67-51102D-2401074-02</t>
  </si>
  <si>
    <t>C-2401-0600-68-51102D-2401074</t>
  </si>
  <si>
    <t>C-2401-0600-68-51102D-2401074-02</t>
  </si>
  <si>
    <t>C-2401-0600-69-51102D-2401074</t>
  </si>
  <si>
    <t>C-2401-0600-69-51102D-2401074-02</t>
  </si>
  <si>
    <t>C-2401-0600-70-51102D-2401074</t>
  </si>
  <si>
    <t>C-2401-0600-70-51102D-2401074-02</t>
  </si>
  <si>
    <t>C-2401-0600-71-51102D-2401074</t>
  </si>
  <si>
    <t>C-2401-0600-71-51102D-2401074-02</t>
  </si>
  <si>
    <t>C-2401-0600-72-51102D-2401074</t>
  </si>
  <si>
    <t>C-2401-0600-72-51102D-2401074-02</t>
  </si>
  <si>
    <t>C-2401-0600-73-51102D-2401074</t>
  </si>
  <si>
    <t>C-2401-0600-73-51102D-2401074-02</t>
  </si>
  <si>
    <t>C-2401-0600-74-51102D-2401074</t>
  </si>
  <si>
    <t>C-2401-0600-74-51102D-2401074-02</t>
  </si>
  <si>
    <t>C-2401-0600-75-51102D-2401074</t>
  </si>
  <si>
    <t>C-2401-0600-75-51102D-2401074-02</t>
  </si>
  <si>
    <t>C-2401-0600-76-51102D-2401074</t>
  </si>
  <si>
    <t>C-2401-0600-76-51102D-2401074-02</t>
  </si>
  <si>
    <t>C-2401-0600-77-51102D-2401074</t>
  </si>
  <si>
    <t>C-2401-0600-77-51102D-2401074-02</t>
  </si>
  <si>
    <t>C-2401-0600-78-51102D-2401074</t>
  </si>
  <si>
    <t>C-2401-0600-78-51102D-2401074-02</t>
  </si>
  <si>
    <t>C-2401-0600-79-51102D-2401074</t>
  </si>
  <si>
    <t>C-2401-0600-79-51102D-2401074-02</t>
  </si>
  <si>
    <t>C-2401-0600-80-51102D-2401074</t>
  </si>
  <si>
    <t>C-2401-0600-80-51102D-2401074-02</t>
  </si>
  <si>
    <t>C-2401-0600-81-51102D-2401074</t>
  </si>
  <si>
    <t>C-2401-0600-81-51102D-2401074-02</t>
  </si>
  <si>
    <t>C-2401-0600-82-51102D-2401074</t>
  </si>
  <si>
    <t>C-2401-0600-82-51102D-2401074-02</t>
  </si>
  <si>
    <t>CONSTRUCCION, MEJORAMIENTO, REHABILITACION, OPERACION Y MANTENIMIENTO DEL CORREDOR: BUENAVENTURA - LOBOGUERRERO - BUGA EN EL DEPARTAMENTO DEL VALLE DEL CAUCA</t>
  </si>
  <si>
    <t>C-2401-0600-83-51102D-2401074</t>
  </si>
  <si>
    <t>C-2401-0600-83-51102D-2401074-02</t>
  </si>
  <si>
    <t>C-2401-0600-85-20103A-2401047</t>
  </si>
  <si>
    <t>C-2401-0600-85-20103A-2401052</t>
  </si>
  <si>
    <t>C-2401-0600-85-20103A-2401052-02</t>
  </si>
  <si>
    <r>
      <rPr>
        <b/>
        <sz val="12"/>
        <rFont val="Calibri"/>
        <family val="2"/>
        <scheme val="minor"/>
      </rPr>
      <t>Consolidó y elaboró:</t>
    </r>
    <r>
      <rPr>
        <sz val="12"/>
        <rFont val="Calibri"/>
        <family val="2"/>
        <scheme val="minor"/>
      </rPr>
      <t xml:space="preserve"> Área de Presupuesto - GIT Administrativo y Financiero - Vicepresidencia de Gestión Corporativa</t>
    </r>
  </si>
  <si>
    <t>PRESUPUESTO DE GASTOS ASIGNADO CON EL DECRETO LEY 1523 DEL 18 DE DICIEMBRE DE 2024 Y</t>
  </si>
  <si>
    <t xml:space="preserve"> EL DECRETO 1621 DEL 30 DE DICIEMBRE DE 2024</t>
  </si>
  <si>
    <t xml:space="preserve"> VIGENCIA 2025</t>
  </si>
  <si>
    <t>MEJORAMIENTO APOYO ESTATAL PROYECTO DE CONCESIÓN RUTA DEL SOL SECTOR III CESAR BOLÍVAR MAGDALENA</t>
  </si>
  <si>
    <t>C-2401-0600-38-51102D</t>
  </si>
  <si>
    <t>MEJORAMIENTO DE LA CONCESIÓN ARMENIA PEREIRA MANIZALES RISARALDA CALDAS QUINDIO VALLE DEL CAUCA</t>
  </si>
  <si>
    <t>MEJORAMIENTO CONSTRUCCIÓN REHABILITACIÓN MANTENIMIENTO Y OPERACIÓN DEL CORREDOR VIAL PAMPLONA - CUCÚTA DEPARTAMENTO DE NORTE DE SANTANDER</t>
  </si>
  <si>
    <t>MEJORAMIENTO CONSTRUCCIÓN REHABILITACIÓN MANTENIMIENTO Y OPERACIÓN DEL CORREDOR BUCARAMANGA BARRANCABERMEJA YONDÓ EN LOS DEPARTAMENTOS DE ANTIOQUIA SANTANDER</t>
  </si>
  <si>
    <t>C-2401-0600-60-51102D</t>
  </si>
  <si>
    <t>MEJORAMIENTO REHABILITACIÓN CONSTRUCCIÓN MANTENIMIENTO Y OPERACIÓN DEL CORREDOR SANTANA - MOCOA - NEIVA DEPARTAMENTOS DE HUILA PUTUMAYO CAUCA</t>
  </si>
  <si>
    <t>MEJORAMIENTO REHABILITACIÓN CONSTRUCCIÓN MANTENIMIENTO Y OPERACIÓN DEL CORREDOR POPAYAN - SANTANDER DE QUILICHAO EN EL DEPARTAMENTO DEL CAUCA</t>
  </si>
  <si>
    <t>MEJORAMIENTO CONSTRUCCIÓN MANTENIMIENTO Y OPERACIÓN DEL CORREDOR CONEXIÓN NORTE AUTOPISTAS PARA LA PROSPERIDAD ANTIOQUIA</t>
  </si>
  <si>
    <t>CONTROL Y SEGUIMIENTO A LA OPERACIÓN DE LAS VÍAS PRIMARIAS CONCESIONADAS NACIONAL</t>
  </si>
  <si>
    <t>MEJORAMIENTO CONSTRUCCIÓN REHABILITACIÓN Y MANTENIMIENTO DEL CORREDOR VILLAVICENCIO - YOPAL DEPARTAMENTOS DEL META CASANARE</t>
  </si>
  <si>
    <t>5. CONVERGENCIA REGIONAL / D. INTEGRACIÓN DE TERRITORIOS BAJO EL PRINCIPIO DE LA CONECTIVIDAD FÍSICA Y LA MULTIMODALIDAD - [PREVIO CONCEPTO DNP]</t>
  </si>
  <si>
    <t>REHABILITACIÓN MEJORAMIENTO CONSTRUCCIÓN MANTENIMIENTO Y OPERACIÓN DEL CORREDOR CARTAGENA - BARRANQUILLA Y CIRCUNVALAR DE LA PROSPERIDAD DEPARTAMENTOS DE ATLÁNTICO BOLÍVAR</t>
  </si>
  <si>
    <t>MEJORAMIENTO CONSTRUCCIÓN OPERACIÓN Y MANTENIMIENTO DE LA AUTOPISTA CONEXIÓN PACIFICO 3 AUTOPISTAS PARA LA PROSPERIDAD ANTIOQUIA</t>
  </si>
  <si>
    <t>MEJORAMIENTO REHABILITACIÓN CONSTRUCCIÓN MANTENIMIENTO Y OPERACIÓN DEL CORREDOR RUMICHACA - PASTO EN EL DEPARTAMENTO DE NARIÑO</t>
  </si>
  <si>
    <t>REHABILITACIÓN MEJORAMIENTO OPERACIÓN Y MANTENIMIENTO DEL CORREDOR PERIMETRAL DE CUNDINAMARCA CENTRO ORIENTE CUNDINAMARCA</t>
  </si>
  <si>
    <t>MEJORAMIENTO CONSTRUCCIÓN REHABILITACIÓN OPERACIÓN Y MANTENIMIENTO DE LA CONCESIÓN AUTOPISTA AL MAR 2 ANTIOQUIA</t>
  </si>
  <si>
    <t>MEJORAMIENTO REHABILITACIÓN Y MANTENIMIENTO DEL CORREDOR HONDA - PUERTO SALGAR - GIRARDOT DEPARTAMENTOS DE CUNDINAMARCA CALDAS TOLIMA</t>
  </si>
  <si>
    <t>MEJORAMIENTO DEL CORREDOR PUERTA DE HIERRO - PALMAR DE VARELA Y CARRETO - CRUZ DEL VISO EN LOS DEPARTAMENTOS DE ATLÁNTICO BOLÍVAR SUCRE</t>
  </si>
  <si>
    <t>DESARROLLO DE OBRAS COMPLEMENTARIAS GESTIÓN SOCIAL AMBIENTAL Y PREDIAL DE LOS CONTRATOS DE CONCESIÓN VIAL, NACIONAL</t>
  </si>
  <si>
    <t>CONSTRUCCION , MEJORAMIENTO, REHABILITACION, OPERACION Y
MANTENIMIENTO DEL CORREDOR BUENAVENTURA - LOBOGUERRERO - BUGA EN EL DEPARTAMENTO DEL VALLE DEL CAUCA</t>
  </si>
  <si>
    <t>FORTALECIMIENTO DE LA CAPACIDAD DE LA ANI PARA CAPTURAR EL BENEFICIO ECONÓMICO GENERADO POR LA INVERSIÓN EN LA RED VIAL CONCESIONADA A NIVEL NACIONAL</t>
  </si>
  <si>
    <t>CONTROL Y SEGUIMIENTO A LA OPERACIÓN DE LOS AEROPUERTOS CONCESIONADOS NACIONAL</t>
  </si>
  <si>
    <t>APOYO ESTATAL A LOS AEROPUERTOS A NIVEL NACIONAL NACIONAL</t>
  </si>
  <si>
    <t>REHABILITACIÓN CONSTRUCCIÓN Y MANTENIMIENTO DE LA RED FÉRREA A NIVEL NACIONAL NACIONAL</t>
  </si>
  <si>
    <t>CONTROL Y SEGUIMIENTO A LA OPERACIÓN DE LAS VÍAS FÉRREAS NACIONAL</t>
  </si>
  <si>
    <t>APOYO ESTATAL A LOS PUERTOS A NIVEL NACIONAL NACIONAL</t>
  </si>
  <si>
    <t>CONTROL Y SEGUIMIENTO A LA OPERACIÓN DE LOS PUERTOS CONCESIONADOS NACIONAL</t>
  </si>
  <si>
    <t>IMPLEMENTACIÓN DEL SISTEMA INTEGRADO DE GESTIÓN Y CONTROL DE LA AGENCIA NACIONAL DE INFRAESTRUCTURA NACIONAL</t>
  </si>
  <si>
    <t>APOYO PARA LA GESTIÓN DE LA AGENCIA NACIONAL DE INFRAESTRUCTURA A TRAVÉS DE ASESORÍAS Y CONSULTORÍAS NACIONAL</t>
  </si>
  <si>
    <t>SISTEMATIZACIÓN PARA EL SERVICIO DE INFORMACIÓN DE LA GESTIÓN ADMINISTRATIVA, NACIONAL</t>
  </si>
  <si>
    <t>ESTUDIOS PARA AUMENTAR LA CONECTIVIDAD EN LA INFRAESTRUCTURA VIAL, DE TRANSPORTE Y DE MOVILIDAD ENTRE LAS JURISDICCIONES DE BOGOTÁ D.C., SOACHA, SIBATÉ</t>
  </si>
  <si>
    <t>C-2499-0600-11-51201B</t>
  </si>
  <si>
    <t>FORTALECIMIENTO DE LA CAPACIDAD INSTITUCIONAL PARA SOPORTAR EL DESARROLLO DE LAS ACTIVIDADES DERIVADAS DEL QUEHACER MISIONAL DE LA ANI A NIVEL NACIONAL</t>
  </si>
  <si>
    <r>
      <t xml:space="preserve">Fuente: </t>
    </r>
    <r>
      <rPr>
        <sz val="8"/>
        <color theme="1"/>
        <rFont val="Calibri"/>
        <family val="2"/>
        <scheme val="minor"/>
      </rPr>
      <t>Informe de Apropiaciones 2025 del SIIF Nación al 3 de enero de 2025</t>
    </r>
  </si>
  <si>
    <t xml:space="preserve">                                                PRESUPUESTO DE GASTOS DESAGREGADO DE ACUERDO CON EL CATALOGO PRESUPUESTAL</t>
  </si>
  <si>
    <t xml:space="preserve">                                     VIGENCIA 2025</t>
  </si>
  <si>
    <t>Apropiación Inicial
(1)</t>
  </si>
  <si>
    <t>Apropiación Condicionada
 a levantamiento previo concepto DGPPN
Decreto  1621 del 30/12/2024
(2)</t>
  </si>
  <si>
    <t>Apropiación Aplazada
Con Decreto 0069 del 24/01/2025 
(3)</t>
  </si>
  <si>
    <t xml:space="preserve">Apropiación Vigente
menos apropiaciones
Condicionada y Aplazada
(4)=(1)-(2)-(3)
</t>
  </si>
  <si>
    <t>A-01-01-04-001</t>
  </si>
  <si>
    <t>OTROS GASTOS DE PERSONAL</t>
  </si>
  <si>
    <t>C-2401-0600-38-51102D-2401070</t>
  </si>
  <si>
    <t>C-2401-0600-60-51102D-2401074</t>
  </si>
  <si>
    <t>C-2401-0600-85-20103A-2401047-02</t>
  </si>
  <si>
    <t>VÍA FÉRREA MANTENIDA</t>
  </si>
  <si>
    <r>
      <rPr>
        <b/>
        <sz val="12"/>
        <rFont val="Calibri"/>
        <family val="2"/>
        <scheme val="minor"/>
      </rPr>
      <t xml:space="preserve">Notas:
</t>
    </r>
    <r>
      <rPr>
        <sz val="12"/>
        <rFont val="Calibri"/>
        <family val="2"/>
        <scheme val="minor"/>
      </rPr>
      <t xml:space="preserve">
a) Mediante el Decreto  Ley 1523 del  18 de  diciembre 2024, “</t>
    </r>
    <r>
      <rPr>
        <i/>
        <sz val="12"/>
        <rFont val="Calibri"/>
        <family val="2"/>
        <scheme val="minor"/>
      </rPr>
      <t>Por medio del cual se decreta el presupuesto de rentas y recursos de capital y el presupuesto de gastos para la vigencia fiscal del 1° de enero al 31 de diciembre de 2025</t>
    </r>
    <r>
      <rPr>
        <sz val="12"/>
        <rFont val="Calibri"/>
        <family val="2"/>
        <scheme val="minor"/>
      </rPr>
      <t xml:space="preserve"> ” y el Decreto 1621 del 30 de diciembre de 2024 "</t>
    </r>
    <r>
      <rPr>
        <i/>
        <sz val="12"/>
        <rFont val="Calibri"/>
        <family val="2"/>
        <scheme val="minor"/>
      </rPr>
      <t>Por el cual se líquida el Presupuesto General de la Nación para la vigencia fiscal de 2025, se detallan las apropiaciones y se clasifican y definen los gastos</t>
    </r>
    <r>
      <rPr>
        <sz val="12"/>
        <rFont val="Calibri"/>
        <family val="2"/>
        <scheme val="minor"/>
      </rPr>
      <t xml:space="preserve">" se asigna el Presupuesto para la Agencia Nacional de Infraestructura en la suma de $9.530.365.807.793.
b) El Decreto 1621 del 30 de diciembre de 2024, condiciona en el Presupuesto de Gastos de Funcionamiento una apropiación al levantamiento de la leyenda de previo concepto de la Dirección General del Presupuesto Público Nacional -DGPPN- del Ministerio de Hacienda y Crédito Público, correspondiente a los rubros: </t>
    </r>
    <r>
      <rPr>
        <b/>
        <sz val="12"/>
        <rFont val="Calibri"/>
        <family val="2"/>
        <scheme val="minor"/>
      </rPr>
      <t xml:space="preserve">(i) </t>
    </r>
    <r>
      <rPr>
        <sz val="12"/>
        <rFont val="Calibri"/>
        <family val="2"/>
        <scheme val="minor"/>
      </rPr>
      <t>"</t>
    </r>
    <r>
      <rPr>
        <i/>
        <sz val="12"/>
        <rFont val="Calibri"/>
        <family val="2"/>
        <scheme val="minor"/>
      </rPr>
      <t>Otros gastos de personal - Distribución previo concepto DGPPN</t>
    </r>
    <r>
      <rPr>
        <sz val="12"/>
        <rFont val="Calibri"/>
        <family val="2"/>
        <scheme val="minor"/>
      </rPr>
      <t xml:space="preserve">”, por valor de $11.114.537.750 y </t>
    </r>
    <r>
      <rPr>
        <b/>
        <sz val="12"/>
        <rFont val="Calibri"/>
        <family val="2"/>
        <scheme val="minor"/>
      </rPr>
      <t>(ii)</t>
    </r>
    <r>
      <rPr>
        <sz val="12"/>
        <rFont val="Calibri"/>
        <family val="2"/>
        <scheme val="minor"/>
      </rPr>
      <t xml:space="preserve"> "</t>
    </r>
    <r>
      <rPr>
        <i/>
        <sz val="12"/>
        <rFont val="Calibri"/>
        <family val="2"/>
        <scheme val="minor"/>
      </rPr>
      <t>Otras Transferencias - Distribución Previo Concepto DGPPN</t>
    </r>
    <r>
      <rPr>
        <sz val="12"/>
        <rFont val="Calibri"/>
        <family val="2"/>
        <scheme val="minor"/>
      </rPr>
      <t>" por la suma de $5.923.654.360.
c) Al 3 de enero de 2025, en el Sistema Integrado de Información Financiera -SIIF Nación II- se bloquearon una apropiaciones en el Presupuesto de Gastos de la entidad con fuente de financiación aportes de la nación, por valor de $1.236.484.428.934 así:</t>
    </r>
    <r>
      <rPr>
        <b/>
        <sz val="12"/>
        <rFont val="Calibri"/>
        <family val="2"/>
        <scheme val="minor"/>
      </rPr>
      <t xml:space="preserve"> (i)</t>
    </r>
    <r>
      <rPr>
        <sz val="12"/>
        <rFont val="Calibri"/>
        <family val="2"/>
        <scheme val="minor"/>
      </rPr>
      <t xml:space="preserve"> En Funcionamiento la suma de $5.000.000.000 en la subcuenta A-03-10 “</t>
    </r>
    <r>
      <rPr>
        <i/>
        <sz val="12"/>
        <rFont val="Calibri"/>
        <family val="2"/>
        <scheme val="minor"/>
      </rPr>
      <t>Sentencias y conciliaciones</t>
    </r>
    <r>
      <rPr>
        <sz val="12"/>
        <rFont val="Calibri"/>
        <family val="2"/>
        <scheme val="minor"/>
      </rPr>
      <t>” de la cuenta A-03 “</t>
    </r>
    <r>
      <rPr>
        <i/>
        <sz val="12"/>
        <rFont val="Calibri"/>
        <family val="2"/>
        <scheme val="minor"/>
      </rPr>
      <t>Transferencias Corrientes</t>
    </r>
    <r>
      <rPr>
        <sz val="12"/>
        <rFont val="Calibri"/>
        <family val="2"/>
        <scheme val="minor"/>
      </rPr>
      <t xml:space="preserve">”; </t>
    </r>
    <r>
      <rPr>
        <b/>
        <sz val="12"/>
        <rFont val="Calibri"/>
        <family val="2"/>
        <scheme val="minor"/>
      </rPr>
      <t>(ii)</t>
    </r>
    <r>
      <rPr>
        <sz val="12"/>
        <rFont val="Calibri"/>
        <family val="2"/>
        <scheme val="minor"/>
      </rPr>
      <t xml:space="preserve"> En Inversión el valor de $1.231.484.428.934 distribuidos de la siguiente manera: </t>
    </r>
    <r>
      <rPr>
        <b/>
        <sz val="12"/>
        <rFont val="Calibri"/>
        <family val="2"/>
        <scheme val="minor"/>
      </rPr>
      <t>a)</t>
    </r>
    <r>
      <rPr>
        <sz val="12"/>
        <rFont val="Calibri"/>
        <family val="2"/>
        <scheme val="minor"/>
      </rPr>
      <t xml:space="preserve"> Programa 2401 "</t>
    </r>
    <r>
      <rPr>
        <i/>
        <sz val="12"/>
        <rFont val="Calibri"/>
        <family val="2"/>
        <scheme val="minor"/>
      </rPr>
      <t>Infraestructura Red Vial Primaria</t>
    </r>
    <r>
      <rPr>
        <sz val="12"/>
        <rFont val="Calibri"/>
        <family val="2"/>
        <scheme val="minor"/>
      </rPr>
      <t>", del subprograma 0600 "</t>
    </r>
    <r>
      <rPr>
        <i/>
        <sz val="12"/>
        <rFont val="Calibri"/>
        <family val="2"/>
        <scheme val="minor"/>
      </rPr>
      <t>Intersubsectorial Transporte</t>
    </r>
    <r>
      <rPr>
        <sz val="12"/>
        <rFont val="Calibri"/>
        <family val="2"/>
        <scheme val="minor"/>
      </rPr>
      <t xml:space="preserve">", proyectos </t>
    </r>
    <r>
      <rPr>
        <b/>
        <sz val="12"/>
        <rFont val="Calibri"/>
        <family val="2"/>
        <scheme val="minor"/>
      </rPr>
      <t>(i)</t>
    </r>
    <r>
      <rPr>
        <sz val="12"/>
        <rFont val="Calibri"/>
        <family val="2"/>
        <scheme val="minor"/>
      </rPr>
      <t xml:space="preserve"> 68 “C</t>
    </r>
    <r>
      <rPr>
        <i/>
        <sz val="12"/>
        <rFont val="Calibri"/>
        <family val="2"/>
        <scheme val="minor"/>
      </rPr>
      <t>onstrucción Operación y Mantenimiento de la Vía Mulalo - Loboguerrero Departamento del Valle del Cauca</t>
    </r>
    <r>
      <rPr>
        <sz val="12"/>
        <rFont val="Calibri"/>
        <family val="2"/>
        <scheme val="minor"/>
      </rPr>
      <t>”, subproyecto 51102D “5.</t>
    </r>
    <r>
      <rPr>
        <b/>
        <sz val="12"/>
        <rFont val="Calibri"/>
        <family val="2"/>
        <scheme val="minor"/>
      </rPr>
      <t xml:space="preserve"> </t>
    </r>
    <r>
      <rPr>
        <sz val="12"/>
        <rFont val="Calibri"/>
        <family val="2"/>
        <scheme val="minor"/>
      </rPr>
      <t>Convergencia Regional / D. Integración de Territorios Bajo el Principio de la Conectividad Física y la Multimodalidad” ($339.211.773.865),</t>
    </r>
    <r>
      <rPr>
        <b/>
        <sz val="12"/>
        <rFont val="Calibri"/>
        <family val="2"/>
        <scheme val="minor"/>
      </rPr>
      <t xml:space="preserve"> </t>
    </r>
    <r>
      <rPr>
        <sz val="12"/>
        <rFont val="Calibri"/>
        <family val="2"/>
        <scheme val="minor"/>
      </rPr>
      <t xml:space="preserve">(ii) proyecto 69 </t>
    </r>
    <r>
      <rPr>
        <i/>
        <sz val="12"/>
        <rFont val="Calibri"/>
        <family val="2"/>
        <scheme val="minor"/>
      </rPr>
      <t>“Mejoramiento Rehabilitación Construcción Mantenimiento y Operación del Corredor Bucaramanga Pamplona Norte de Santander</t>
    </r>
    <r>
      <rPr>
        <sz val="12"/>
        <rFont val="Calibri"/>
        <family val="2"/>
        <scheme val="minor"/>
      </rPr>
      <t xml:space="preserve">.”, subproyecto 51102D </t>
    </r>
    <r>
      <rPr>
        <i/>
        <sz val="12"/>
        <rFont val="Calibri"/>
        <family val="2"/>
        <scheme val="minor"/>
      </rPr>
      <t>“5. Convergencia Regional / D. Integración de Territorios Bajo el Principio de la Conectividad Física y la Multimodalidad</t>
    </r>
    <r>
      <rPr>
        <sz val="12"/>
        <rFont val="Calibri"/>
        <family val="2"/>
        <scheme val="minor"/>
      </rPr>
      <t xml:space="preserve">” ($181.302.207.245) y </t>
    </r>
    <r>
      <rPr>
        <b/>
        <sz val="12"/>
        <rFont val="Calibri"/>
        <family val="2"/>
        <scheme val="minor"/>
      </rPr>
      <t xml:space="preserve">b) </t>
    </r>
    <r>
      <rPr>
        <sz val="12"/>
        <rFont val="Calibri"/>
        <family val="2"/>
        <scheme val="minor"/>
      </rPr>
      <t xml:space="preserve">Programa 2406 </t>
    </r>
    <r>
      <rPr>
        <i/>
        <sz val="12"/>
        <rFont val="Calibri"/>
        <family val="2"/>
        <scheme val="minor"/>
      </rPr>
      <t>“Infraestructura de Transporte Fluvial</t>
    </r>
    <r>
      <rPr>
        <sz val="12"/>
        <rFont val="Calibri"/>
        <family val="2"/>
        <scheme val="minor"/>
      </rPr>
      <t>”, del subprograma 0600 “</t>
    </r>
    <r>
      <rPr>
        <i/>
        <sz val="12"/>
        <rFont val="Calibri"/>
        <family val="2"/>
        <scheme val="minor"/>
      </rPr>
      <t>Intersubsectorial Transporte</t>
    </r>
    <r>
      <rPr>
        <sz val="12"/>
        <rFont val="Calibri"/>
        <family val="2"/>
        <scheme val="minor"/>
      </rPr>
      <t>", proyecto 3 “</t>
    </r>
    <r>
      <rPr>
        <i/>
        <sz val="12"/>
        <rFont val="Calibri"/>
        <family val="2"/>
        <scheme val="minor"/>
      </rPr>
      <t>Restauración de los Sistemas Degradados del Canal del Dique Nacional</t>
    </r>
    <r>
      <rPr>
        <sz val="12"/>
        <rFont val="Calibri"/>
        <family val="2"/>
        <scheme val="minor"/>
      </rPr>
      <t xml:space="preserve">” ($710.970.447.824).
d) Con el fin de ejecutar el presupuesto de gastos asignado en el Decreto Ley 1523 del 18 de diciembre de 2024, liquidado y detallada sus apropiaciones con el Decreto 1621 del 30 de diciembre de 2024, la Entidad desagregó dicho presupuesto, exceptuando los recursos condicionados y bloqueados por la suma de $1.253.522.621.044, mencionados en los literales b) y c), con las resoluciones del 8 de enero de 2025 así: </t>
    </r>
    <r>
      <rPr>
        <b/>
        <sz val="12"/>
        <rFont val="Calibri"/>
        <family val="2"/>
        <scheme val="minor"/>
      </rPr>
      <t>(i)</t>
    </r>
    <r>
      <rPr>
        <sz val="12"/>
        <rFont val="Calibri"/>
        <family val="2"/>
        <scheme val="minor"/>
      </rPr>
      <t xml:space="preserve"> No. 014 con respecto a los objetos de gasto de la cuenta A-01 “</t>
    </r>
    <r>
      <rPr>
        <i/>
        <sz val="12"/>
        <rFont val="Calibri"/>
        <family val="2"/>
        <scheme val="minor"/>
      </rPr>
      <t>Gastos de Personal</t>
    </r>
    <r>
      <rPr>
        <sz val="12"/>
        <rFont val="Calibri"/>
        <family val="2"/>
        <scheme val="minor"/>
      </rPr>
      <t>” y el ordinal A-03-04-02-012 “</t>
    </r>
    <r>
      <rPr>
        <i/>
        <sz val="12"/>
        <rFont val="Calibri"/>
        <family val="2"/>
        <scheme val="minor"/>
      </rPr>
      <t>Incapacidades y Licencias de Maternidad y Paternidad (No de pensiones</t>
    </r>
    <r>
      <rPr>
        <sz val="12"/>
        <rFont val="Calibri"/>
        <family val="2"/>
        <scheme val="minor"/>
      </rPr>
      <t>)” de la cuenta A-03 “</t>
    </r>
    <r>
      <rPr>
        <i/>
        <sz val="12"/>
        <rFont val="Calibri"/>
        <family val="2"/>
        <scheme val="minor"/>
      </rPr>
      <t>Transferencias Corrientes</t>
    </r>
    <r>
      <rPr>
        <sz val="12"/>
        <rFont val="Calibri"/>
        <family val="2"/>
        <scheme val="minor"/>
      </rPr>
      <t xml:space="preserve">”, del Presupuesto de Gastos de Funcionamiento; </t>
    </r>
    <r>
      <rPr>
        <i/>
        <sz val="12"/>
        <rFont val="Calibri"/>
        <family val="2"/>
        <scheme val="minor"/>
      </rPr>
      <t xml:space="preserve">(ii) </t>
    </r>
    <r>
      <rPr>
        <sz val="12"/>
        <rFont val="Calibri"/>
        <family val="2"/>
        <scheme val="minor"/>
      </rPr>
      <t>No. 013 con relación a la cuenta A-02 "</t>
    </r>
    <r>
      <rPr>
        <i/>
        <sz val="12"/>
        <rFont val="Calibri"/>
        <family val="2"/>
        <scheme val="minor"/>
      </rPr>
      <t>Adquisición de Bienes y Servicios" del Presupuesto de Gastos de Funcionamiento"</t>
    </r>
    <r>
      <rPr>
        <sz val="12"/>
        <rFont val="Calibri"/>
        <family val="2"/>
        <scheme val="minor"/>
      </rPr>
      <t xml:space="preserve">; </t>
    </r>
    <r>
      <rPr>
        <b/>
        <sz val="12"/>
        <rFont val="Calibri"/>
        <family val="2"/>
        <scheme val="minor"/>
      </rPr>
      <t>(iii)</t>
    </r>
    <r>
      <rPr>
        <sz val="12"/>
        <rFont val="Calibri"/>
        <family val="2"/>
        <scheme val="minor"/>
      </rPr>
      <t xml:space="preserve"> No. 012 con respecto a la subcuenta A-03-10 “</t>
    </r>
    <r>
      <rPr>
        <i/>
        <sz val="12"/>
        <rFont val="Calibri"/>
        <family val="2"/>
        <scheme val="minor"/>
      </rPr>
      <t>Sentencias y Conciliaciones” de la cuenta</t>
    </r>
    <r>
      <rPr>
        <sz val="12"/>
        <rFont val="Calibri"/>
        <family val="2"/>
        <scheme val="minor"/>
      </rPr>
      <t xml:space="preserve"> A-03 “</t>
    </r>
    <r>
      <rPr>
        <i/>
        <sz val="12"/>
        <rFont val="Calibri"/>
        <family val="2"/>
        <scheme val="minor"/>
      </rPr>
      <t>Transferencias Corrientes</t>
    </r>
    <r>
      <rPr>
        <sz val="12"/>
        <rFont val="Calibri"/>
        <family val="2"/>
        <scheme val="minor"/>
      </rPr>
      <t xml:space="preserve">” del Presupuesto de Gastos de Funcionamiento y </t>
    </r>
    <r>
      <rPr>
        <b/>
        <sz val="12"/>
        <rFont val="Calibri"/>
        <family val="2"/>
        <scheme val="minor"/>
      </rPr>
      <t>(iv)</t>
    </r>
    <r>
      <rPr>
        <sz val="12"/>
        <rFont val="Calibri"/>
        <family val="2"/>
        <scheme val="minor"/>
      </rPr>
      <t xml:space="preserve"> No. 011 con relación a los proyectos y subproyectos del Presupuesto de Gastos de Inversión y el objeto de gasto B-10-01-02 “</t>
    </r>
    <r>
      <rPr>
        <i/>
        <sz val="12"/>
        <rFont val="Calibri"/>
        <family val="2"/>
        <scheme val="minor"/>
      </rPr>
      <t>Préstamos</t>
    </r>
    <r>
      <rPr>
        <sz val="12"/>
        <rFont val="Calibri"/>
        <family val="2"/>
        <scheme val="minor"/>
      </rPr>
      <t>” de la cuenta B-10 “</t>
    </r>
    <r>
      <rPr>
        <i/>
        <sz val="12"/>
        <rFont val="Calibri"/>
        <family val="2"/>
        <scheme val="minor"/>
      </rPr>
      <t>Servicio de la Deuda Pública Interna</t>
    </r>
    <r>
      <rPr>
        <sz val="12"/>
        <rFont val="Calibri"/>
        <family val="2"/>
        <scheme val="minor"/>
      </rPr>
      <t xml:space="preserve">” del Presupuesto de Gastos de Servicio de la Deuda Pública.
</t>
    </r>
  </si>
  <si>
    <r>
      <t>e) Mediante Decreto 0069 del 24 de enero de 2025, “</t>
    </r>
    <r>
      <rPr>
        <i/>
        <sz val="12"/>
        <rFont val="Calibri"/>
        <family val="2"/>
        <scheme val="minor"/>
      </rPr>
      <t>por el cual se aplazan unas apropiaciones en el Presupuesto General de la Nación de la vigencia fiscal de 2025</t>
    </r>
    <r>
      <rPr>
        <sz val="12"/>
        <rFont val="Calibri"/>
        <family val="2"/>
        <scheme val="minor"/>
      </rPr>
      <t xml:space="preserve">”, se aplaza a la Agencia Nacional de Infraestructura unas apropiaciones con Aportes Nación, por la suma de $1.236.484.428.934, así: </t>
    </r>
    <r>
      <rPr>
        <b/>
        <sz val="12"/>
        <rFont val="Calibri"/>
        <family val="2"/>
        <scheme val="minor"/>
      </rPr>
      <t>(i)</t>
    </r>
    <r>
      <rPr>
        <sz val="12"/>
        <rFont val="Calibri"/>
        <family val="2"/>
        <scheme val="minor"/>
      </rPr>
      <t xml:space="preserve"> En el Presupuesto de Gastos de Funcionamiento el valor de $5.000.000.000 en la subcuenta A-03-10 “</t>
    </r>
    <r>
      <rPr>
        <i/>
        <sz val="12"/>
        <rFont val="Calibri"/>
        <family val="2"/>
        <scheme val="minor"/>
      </rPr>
      <t>Sentencias y conciliaciones</t>
    </r>
    <r>
      <rPr>
        <sz val="12"/>
        <rFont val="Calibri"/>
        <family val="2"/>
        <scheme val="minor"/>
      </rPr>
      <t>” de la cuenta A-03 “</t>
    </r>
    <r>
      <rPr>
        <i/>
        <sz val="12"/>
        <rFont val="Calibri"/>
        <family val="2"/>
        <scheme val="minor"/>
      </rPr>
      <t>Transferencias Corrientes</t>
    </r>
    <r>
      <rPr>
        <sz val="12"/>
        <rFont val="Calibri"/>
        <family val="2"/>
        <scheme val="minor"/>
      </rPr>
      <t xml:space="preserve">”; </t>
    </r>
    <r>
      <rPr>
        <b/>
        <sz val="12"/>
        <rFont val="Calibri"/>
        <family val="2"/>
        <scheme val="minor"/>
      </rPr>
      <t>(ii)</t>
    </r>
    <r>
      <rPr>
        <sz val="12"/>
        <rFont val="Calibri"/>
        <family val="2"/>
        <scheme val="minor"/>
      </rPr>
      <t xml:space="preserve"> En el Presupuesto de Gastos de Inversión el valor de $1.231.484.428.934 distribuidos de la siguiente manera:</t>
    </r>
    <r>
      <rPr>
        <b/>
        <sz val="12"/>
        <rFont val="Calibri"/>
        <family val="2"/>
        <scheme val="minor"/>
      </rPr>
      <t xml:space="preserve"> a)</t>
    </r>
    <r>
      <rPr>
        <sz val="12"/>
        <rFont val="Calibri"/>
        <family val="2"/>
        <scheme val="minor"/>
      </rPr>
      <t xml:space="preserve"> Programa 2401 "</t>
    </r>
    <r>
      <rPr>
        <i/>
        <sz val="12"/>
        <rFont val="Calibri"/>
        <family val="2"/>
        <scheme val="minor"/>
      </rPr>
      <t>Infraestructura Red Vial Primaria</t>
    </r>
    <r>
      <rPr>
        <sz val="12"/>
        <rFont val="Calibri"/>
        <family val="2"/>
        <scheme val="minor"/>
      </rPr>
      <t>", del subprograma 0600 "</t>
    </r>
    <r>
      <rPr>
        <i/>
        <sz val="12"/>
        <rFont val="Calibri"/>
        <family val="2"/>
        <scheme val="minor"/>
      </rPr>
      <t>Intersubsectorial Transporte</t>
    </r>
    <r>
      <rPr>
        <sz val="12"/>
        <rFont val="Calibri"/>
        <family val="2"/>
        <scheme val="minor"/>
      </rPr>
      <t xml:space="preserve">", proyectos </t>
    </r>
    <r>
      <rPr>
        <b/>
        <sz val="12"/>
        <rFont val="Calibri"/>
        <family val="2"/>
        <scheme val="minor"/>
      </rPr>
      <t>(i)</t>
    </r>
    <r>
      <rPr>
        <sz val="12"/>
        <rFont val="Calibri"/>
        <family val="2"/>
        <scheme val="minor"/>
      </rPr>
      <t xml:space="preserve"> 68 “</t>
    </r>
    <r>
      <rPr>
        <i/>
        <sz val="12"/>
        <rFont val="Calibri"/>
        <family val="2"/>
        <scheme val="minor"/>
      </rPr>
      <t>Construcción Operación y Mantenimiento de la Vía Mulalo - Loboguerrero Departamento del Valle del Cauca</t>
    </r>
    <r>
      <rPr>
        <sz val="12"/>
        <rFont val="Calibri"/>
        <family val="2"/>
        <scheme val="minor"/>
      </rPr>
      <t xml:space="preserve">”, subproyecto 51102D “5. </t>
    </r>
    <r>
      <rPr>
        <i/>
        <sz val="12"/>
        <rFont val="Calibri"/>
        <family val="2"/>
        <scheme val="minor"/>
      </rPr>
      <t>Convergencia Regional / D. Integración de Territorios Bajo el Principio de la Conectividad Física y la Multimodalidad</t>
    </r>
    <r>
      <rPr>
        <sz val="12"/>
        <rFont val="Calibri"/>
        <family val="2"/>
        <scheme val="minor"/>
      </rPr>
      <t xml:space="preserve">” ($339.211.773.865), </t>
    </r>
    <r>
      <rPr>
        <b/>
        <sz val="12"/>
        <rFont val="Calibri"/>
        <family val="2"/>
        <scheme val="minor"/>
      </rPr>
      <t>(ii)</t>
    </r>
    <r>
      <rPr>
        <sz val="12"/>
        <rFont val="Calibri"/>
        <family val="2"/>
        <scheme val="minor"/>
      </rPr>
      <t xml:space="preserve"> proyecto 69 “</t>
    </r>
    <r>
      <rPr>
        <i/>
        <sz val="12"/>
        <rFont val="Calibri"/>
        <family val="2"/>
        <scheme val="minor"/>
      </rPr>
      <t>Mejoramiento Rehabilitación Construcción Mantenimiento y Operación del Corredor Bucaramanga Pamplona Norte de Santander</t>
    </r>
    <r>
      <rPr>
        <sz val="12"/>
        <rFont val="Calibri"/>
        <family val="2"/>
        <scheme val="minor"/>
      </rPr>
      <t xml:space="preserve">.”, subproyecto 51102D “5. </t>
    </r>
    <r>
      <rPr>
        <i/>
        <sz val="12"/>
        <rFont val="Calibri"/>
        <family val="2"/>
        <scheme val="minor"/>
      </rPr>
      <t>Convergencia Regional / D. Integración de Territorios Bajo el Principio de la Conectividad Física y la Multimodalidad</t>
    </r>
    <r>
      <rPr>
        <sz val="12"/>
        <rFont val="Calibri"/>
        <family val="2"/>
        <scheme val="minor"/>
      </rPr>
      <t>” ($181.302.207.245) y</t>
    </r>
    <r>
      <rPr>
        <b/>
        <sz val="12"/>
        <rFont val="Calibri"/>
        <family val="2"/>
        <scheme val="minor"/>
      </rPr>
      <t xml:space="preserve"> b)</t>
    </r>
    <r>
      <rPr>
        <sz val="12"/>
        <rFont val="Calibri"/>
        <family val="2"/>
        <scheme val="minor"/>
      </rPr>
      <t xml:space="preserve"> Programa 2406 “</t>
    </r>
    <r>
      <rPr>
        <i/>
        <sz val="12"/>
        <rFont val="Calibri"/>
        <family val="2"/>
        <scheme val="minor"/>
      </rPr>
      <t>Infraestructura de Transporte Fluvial”</t>
    </r>
    <r>
      <rPr>
        <sz val="12"/>
        <rFont val="Calibri"/>
        <family val="2"/>
        <scheme val="minor"/>
      </rPr>
      <t>, del subprograma 0600 “</t>
    </r>
    <r>
      <rPr>
        <i/>
        <sz val="12"/>
        <rFont val="Calibri"/>
        <family val="2"/>
        <scheme val="minor"/>
      </rPr>
      <t>Intersubsectorial Transporte</t>
    </r>
    <r>
      <rPr>
        <sz val="12"/>
        <rFont val="Calibri"/>
        <family val="2"/>
        <scheme val="minor"/>
      </rPr>
      <t>", proyecto 3 “</t>
    </r>
    <r>
      <rPr>
        <i/>
        <sz val="12"/>
        <rFont val="Calibri"/>
        <family val="2"/>
        <scheme val="minor"/>
      </rPr>
      <t>Restauración de los Sistemas Degradados del Canal del Dique Nacional</t>
    </r>
    <r>
      <rPr>
        <sz val="12"/>
        <rFont val="Calibri"/>
        <family val="2"/>
        <scheme val="minor"/>
      </rPr>
      <t>” ($710.970.447.824).</t>
    </r>
  </si>
  <si>
    <r>
      <rPr>
        <b/>
        <sz val="12"/>
        <rFont val="Calibri"/>
        <family val="2"/>
        <scheme val="minor"/>
      </rPr>
      <t>Fuente:</t>
    </r>
    <r>
      <rPr>
        <sz val="12"/>
        <rFont val="Calibri"/>
        <family val="2"/>
        <scheme val="minor"/>
      </rPr>
      <t xml:space="preserve"> Información del SIIF Nación al 31 de enero de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</si>
</sst>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 #,##0.00;\-&quot;$&quot;\ #,##0.00"/>
    <numFmt numFmtId="8" formatCode="&quot;$&quot;\ #,##0.00;[Red]\-&quot;$&quot;\ #,##0.00"/>
    <numFmt numFmtId="164" formatCode="_(* #,##0.00_);_(* \(#,##0.00\);_(* &quot;-&quot;??_);_(@_)"/>
    <numFmt numFmtId="165" formatCode="#,##0_ ;\-#,##0\ "/>
    <numFmt numFmtId="166" formatCode="0_ ;[Red]\-0\ "/>
  </numFmts>
  <fonts count="21" x14ac:knownFonts="1">
    <font>
      <sz val="11"/>
      <color theme="1"/>
      <name val="Calibri"/>
      <family val="2"/>
      <scheme val="minor"/>
    </font>
    <font>
      <sz val="11"/>
      <color theme="1"/>
      <name val="Calibri"/>
      <family val="2"/>
      <scheme val="minor"/>
    </font>
    <font>
      <b/>
      <sz val="14"/>
      <name val="Calibri"/>
      <family val="2"/>
      <scheme val="minor"/>
    </font>
    <font>
      <b/>
      <sz val="18"/>
      <name val="Calibri"/>
      <family val="2"/>
      <scheme val="minor"/>
    </font>
    <font>
      <b/>
      <sz val="16"/>
      <name val="Calibri"/>
      <family val="2"/>
      <scheme val="minor"/>
    </font>
    <font>
      <b/>
      <sz val="12"/>
      <name val="Calibri"/>
      <family val="2"/>
      <scheme val="minor"/>
    </font>
    <font>
      <sz val="11"/>
      <name val="Calibri"/>
      <family val="2"/>
      <scheme val="minor"/>
    </font>
    <font>
      <sz val="12"/>
      <name val="Calibri"/>
      <family val="2"/>
      <scheme val="minor"/>
    </font>
    <font>
      <b/>
      <sz val="14"/>
      <color theme="0"/>
      <name val="Calibri"/>
      <family val="2"/>
      <scheme val="minor"/>
    </font>
    <font>
      <sz val="12"/>
      <color rgb="FF000000"/>
      <name val="Calibri"/>
      <family val="2"/>
      <scheme val="minor"/>
    </font>
    <font>
      <b/>
      <sz val="12"/>
      <color rgb="FF000000"/>
      <name val="Calibri"/>
      <family val="2"/>
      <scheme val="minor"/>
    </font>
    <font>
      <sz val="14"/>
      <name val="Calibri"/>
      <family val="2"/>
      <scheme val="minor"/>
    </font>
    <font>
      <sz val="12"/>
      <color theme="1"/>
      <name val="Calibri"/>
      <family val="2"/>
      <scheme val="minor"/>
    </font>
    <font>
      <b/>
      <sz val="12"/>
      <color theme="1"/>
      <name val="Calibri"/>
      <family val="2"/>
      <scheme val="minor"/>
    </font>
    <font>
      <sz val="10.199999999999999"/>
      <name val="Calibri"/>
      <family val="2"/>
      <scheme val="minor"/>
    </font>
    <font>
      <i/>
      <sz val="10.199999999999999"/>
      <name val="Calibri"/>
      <family val="2"/>
      <scheme val="minor"/>
    </font>
    <font>
      <sz val="8"/>
      <name val="Calibri"/>
      <family val="2"/>
      <scheme val="minor"/>
    </font>
    <font>
      <b/>
      <sz val="8"/>
      <name val="Calibri"/>
      <family val="2"/>
      <scheme val="minor"/>
    </font>
    <font>
      <sz val="8"/>
      <color theme="1"/>
      <name val="Calibri"/>
      <family val="2"/>
      <scheme val="minor"/>
    </font>
    <font>
      <sz val="11"/>
      <color rgb="FF000000"/>
      <name val="Calibri"/>
      <family val="2"/>
      <scheme val="minor"/>
    </font>
    <font>
      <i/>
      <sz val="12"/>
      <name val="Calibri"/>
      <family val="2"/>
      <scheme val="minor"/>
    </font>
  </fonts>
  <fills count="5">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theme="4" tint="-0.249977111117893"/>
        <bgColor indexed="64"/>
      </patternFill>
    </fill>
  </fills>
  <borders count="53">
    <border>
      <left/>
      <right/>
      <top/>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style="medium">
        <color indexed="64"/>
      </right>
      <top style="medium">
        <color indexed="64"/>
      </top>
      <bottom style="thin">
        <color theme="0"/>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theme="0"/>
      </left>
      <right style="medium">
        <color indexed="64"/>
      </right>
      <top style="thin">
        <color theme="0"/>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s>
  <cellStyleXfs count="14">
    <xf numFmtId="0" fontId="0"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9"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cellStyleXfs>
  <cellXfs count="264">
    <xf numFmtId="0" fontId="0" fillId="0" borderId="0" xfId="0"/>
    <xf numFmtId="0" fontId="2" fillId="2" borderId="0" xfId="1" applyFont="1" applyFill="1" applyAlignment="1">
      <alignment vertical="center"/>
    </xf>
    <xf numFmtId="0" fontId="5" fillId="2" borderId="0" xfId="1" applyFont="1" applyFill="1" applyAlignment="1">
      <alignment vertical="center"/>
    </xf>
    <xf numFmtId="0" fontId="6" fillId="2" borderId="0" xfId="1" applyFont="1" applyFill="1" applyAlignment="1">
      <alignment vertical="center"/>
    </xf>
    <xf numFmtId="0" fontId="7" fillId="2" borderId="0" xfId="1" applyFont="1" applyFill="1" applyAlignment="1">
      <alignment vertical="center"/>
    </xf>
    <xf numFmtId="0" fontId="7" fillId="2" borderId="0" xfId="1" applyFont="1" applyFill="1" applyAlignment="1">
      <alignment vertical="center" wrapText="1"/>
    </xf>
    <xf numFmtId="0" fontId="7" fillId="2" borderId="7" xfId="2" applyFont="1" applyFill="1" applyBorder="1" applyAlignment="1">
      <alignment horizontal="center" vertical="center"/>
    </xf>
    <xf numFmtId="0" fontId="5" fillId="2" borderId="7" xfId="1" applyFont="1" applyFill="1" applyBorder="1" applyAlignment="1">
      <alignment vertical="center" wrapText="1"/>
    </xf>
    <xf numFmtId="0" fontId="7" fillId="2" borderId="7" xfId="1" applyFont="1" applyFill="1" applyBorder="1" applyAlignment="1">
      <alignment vertical="center" wrapText="1"/>
    </xf>
    <xf numFmtId="49" fontId="5" fillId="2" borderId="8" xfId="2" applyNumberFormat="1" applyFont="1" applyFill="1" applyBorder="1" applyAlignment="1">
      <alignment horizontal="left" vertical="center"/>
    </xf>
    <xf numFmtId="0" fontId="5" fillId="2" borderId="7" xfId="2" applyFont="1" applyFill="1" applyBorder="1" applyAlignment="1">
      <alignment horizontal="center" vertical="center"/>
    </xf>
    <xf numFmtId="49" fontId="7" fillId="2" borderId="8" xfId="2" applyNumberFormat="1" applyFont="1" applyFill="1" applyBorder="1" applyAlignment="1">
      <alignment horizontal="left" vertical="center"/>
    </xf>
    <xf numFmtId="49" fontId="5" fillId="2" borderId="9" xfId="2" applyNumberFormat="1" applyFont="1" applyFill="1" applyBorder="1" applyAlignment="1">
      <alignment horizontal="left" vertical="center"/>
    </xf>
    <xf numFmtId="0" fontId="7" fillId="2" borderId="10" xfId="2" applyFont="1" applyFill="1" applyBorder="1" applyAlignment="1">
      <alignment horizontal="center" vertical="center"/>
    </xf>
    <xf numFmtId="0" fontId="5" fillId="2" borderId="10" xfId="2" applyFont="1" applyFill="1" applyBorder="1" applyAlignment="1">
      <alignment horizontal="left" vertical="center"/>
    </xf>
    <xf numFmtId="49" fontId="7" fillId="2" borderId="9" xfId="2" applyNumberFormat="1" applyFont="1" applyFill="1" applyBorder="1" applyAlignment="1">
      <alignment horizontal="left" vertical="center"/>
    </xf>
    <xf numFmtId="0" fontId="7" fillId="2" borderId="10" xfId="1" applyFont="1" applyFill="1" applyBorder="1" applyAlignment="1">
      <alignment vertical="center" wrapText="1"/>
    </xf>
    <xf numFmtId="49" fontId="5" fillId="2" borderId="11" xfId="2" applyNumberFormat="1" applyFont="1" applyFill="1" applyBorder="1" applyAlignment="1">
      <alignment horizontal="left" vertical="center"/>
    </xf>
    <xf numFmtId="0" fontId="5" fillId="2" borderId="12" xfId="1" applyFont="1" applyFill="1" applyBorder="1" applyAlignment="1">
      <alignment vertical="center" wrapText="1"/>
    </xf>
    <xf numFmtId="49" fontId="7" fillId="2" borderId="11" xfId="2" applyNumberFormat="1" applyFont="1" applyFill="1" applyBorder="1" applyAlignment="1">
      <alignment horizontal="left" vertical="center"/>
    </xf>
    <xf numFmtId="0" fontId="7" fillId="2" borderId="12" xfId="1" applyFont="1" applyFill="1" applyBorder="1" applyAlignment="1">
      <alignment vertical="center" wrapText="1"/>
    </xf>
    <xf numFmtId="0" fontId="13" fillId="2" borderId="7" xfId="1" applyFont="1" applyFill="1" applyBorder="1" applyAlignment="1">
      <alignment vertical="center" wrapText="1"/>
    </xf>
    <xf numFmtId="0" fontId="5" fillId="2" borderId="10" xfId="1" applyFont="1" applyFill="1" applyBorder="1" applyAlignment="1">
      <alignment horizontal="left" vertical="center" wrapText="1"/>
    </xf>
    <xf numFmtId="0" fontId="13" fillId="2" borderId="8" xfId="2" applyFont="1" applyFill="1" applyBorder="1" applyAlignment="1">
      <alignment horizontal="left" vertical="center"/>
    </xf>
    <xf numFmtId="49" fontId="13" fillId="2" borderId="8" xfId="2" applyNumberFormat="1" applyFont="1" applyFill="1" applyBorder="1" applyAlignment="1">
      <alignment horizontal="left" vertical="center"/>
    </xf>
    <xf numFmtId="0" fontId="13" fillId="2" borderId="7" xfId="2" applyFont="1" applyFill="1" applyBorder="1" applyAlignment="1">
      <alignment horizontal="center" vertical="center" wrapText="1"/>
    </xf>
    <xf numFmtId="0" fontId="12" fillId="2" borderId="7" xfId="2" applyFont="1" applyFill="1" applyBorder="1" applyAlignment="1">
      <alignment horizontal="center" vertical="center" wrapText="1"/>
    </xf>
    <xf numFmtId="0" fontId="5" fillId="2" borderId="10" xfId="2" applyFont="1" applyFill="1" applyBorder="1" applyAlignment="1">
      <alignment horizontal="center" vertical="center"/>
    </xf>
    <xf numFmtId="49" fontId="12" fillId="2" borderId="8" xfId="2" applyNumberFormat="1" applyFont="1" applyFill="1" applyBorder="1" applyAlignment="1">
      <alignment horizontal="left" vertical="center"/>
    </xf>
    <xf numFmtId="0" fontId="12" fillId="2" borderId="10" xfId="2" applyFont="1" applyFill="1" applyBorder="1" applyAlignment="1">
      <alignment horizontal="center" vertical="center" wrapText="1"/>
    </xf>
    <xf numFmtId="0" fontId="11" fillId="2" borderId="0" xfId="1" applyFont="1" applyFill="1" applyAlignment="1">
      <alignment vertical="center"/>
    </xf>
    <xf numFmtId="0" fontId="16" fillId="2" borderId="0" xfId="1" applyFont="1" applyFill="1" applyAlignment="1">
      <alignment vertical="center"/>
    </xf>
    <xf numFmtId="0" fontId="16" fillId="2" borderId="0" xfId="1" applyFont="1" applyFill="1" applyAlignment="1">
      <alignment vertical="center" wrapText="1"/>
    </xf>
    <xf numFmtId="49" fontId="5" fillId="2" borderId="11" xfId="7" applyNumberFormat="1" applyFont="1" applyFill="1" applyBorder="1" applyAlignment="1">
      <alignment horizontal="left" vertical="center"/>
    </xf>
    <xf numFmtId="0" fontId="5" fillId="2" borderId="12" xfId="7" applyFont="1" applyFill="1" applyBorder="1" applyAlignment="1">
      <alignment horizontal="center" vertical="center"/>
    </xf>
    <xf numFmtId="0" fontId="5" fillId="2" borderId="12" xfId="8" applyFont="1" applyFill="1" applyBorder="1" applyAlignment="1">
      <alignment vertical="center" wrapText="1"/>
    </xf>
    <xf numFmtId="49" fontId="5" fillId="2" borderId="8" xfId="7" applyNumberFormat="1" applyFont="1" applyFill="1" applyBorder="1" applyAlignment="1">
      <alignment horizontal="left" vertical="center"/>
    </xf>
    <xf numFmtId="0" fontId="5" fillId="2" borderId="7" xfId="7" applyFont="1" applyFill="1" applyBorder="1" applyAlignment="1">
      <alignment horizontal="center" vertical="center"/>
    </xf>
    <xf numFmtId="0" fontId="5" fillId="2" borderId="7" xfId="8" applyFont="1" applyFill="1" applyBorder="1" applyAlignment="1">
      <alignment vertical="center" wrapText="1"/>
    </xf>
    <xf numFmtId="49" fontId="7" fillId="2" borderId="8" xfId="7" applyNumberFormat="1" applyFont="1" applyFill="1" applyBorder="1" applyAlignment="1">
      <alignment horizontal="left" vertical="center"/>
    </xf>
    <xf numFmtId="0" fontId="7" fillId="2" borderId="7" xfId="7" applyFont="1" applyFill="1" applyBorder="1" applyAlignment="1">
      <alignment horizontal="center" vertical="center"/>
    </xf>
    <xf numFmtId="0" fontId="7" fillId="2" borderId="7" xfId="8" applyFont="1" applyFill="1" applyBorder="1" applyAlignment="1">
      <alignment vertical="center" wrapText="1"/>
    </xf>
    <xf numFmtId="0" fontId="13" fillId="2" borderId="7" xfId="2" applyFont="1" applyFill="1" applyBorder="1" applyAlignment="1">
      <alignment horizontal="center" vertical="center"/>
    </xf>
    <xf numFmtId="0" fontId="17" fillId="2" borderId="0" xfId="1" applyFont="1" applyFill="1" applyAlignment="1">
      <alignment vertical="center"/>
    </xf>
    <xf numFmtId="0" fontId="13" fillId="2" borderId="7" xfId="8" applyFont="1" applyFill="1" applyBorder="1" applyAlignment="1">
      <alignment vertical="center" wrapText="1"/>
    </xf>
    <xf numFmtId="49" fontId="13" fillId="2" borderId="8" xfId="7" applyNumberFormat="1" applyFont="1" applyFill="1" applyBorder="1" applyAlignment="1">
      <alignment horizontal="left" vertical="center"/>
    </xf>
    <xf numFmtId="0" fontId="13" fillId="2" borderId="7" xfId="7" applyFont="1" applyFill="1" applyBorder="1" applyAlignment="1">
      <alignment horizontal="center" vertical="center" wrapText="1"/>
    </xf>
    <xf numFmtId="49" fontId="12" fillId="2" borderId="8" xfId="7" applyNumberFormat="1" applyFont="1" applyFill="1" applyBorder="1" applyAlignment="1">
      <alignment horizontal="left" vertical="center"/>
    </xf>
    <xf numFmtId="0" fontId="12" fillId="2" borderId="7" xfId="7" applyFont="1" applyFill="1" applyBorder="1" applyAlignment="1">
      <alignment horizontal="center" vertical="center" wrapText="1"/>
    </xf>
    <xf numFmtId="49" fontId="7" fillId="0" borderId="8" xfId="7" applyNumberFormat="1" applyFont="1" applyBorder="1" applyAlignment="1">
      <alignment horizontal="left" vertical="center"/>
    </xf>
    <xf numFmtId="0" fontId="7" fillId="0" borderId="7" xfId="7" applyFont="1" applyBorder="1" applyAlignment="1">
      <alignment horizontal="center" vertical="center"/>
    </xf>
    <xf numFmtId="0" fontId="7" fillId="0" borderId="7" xfId="8" applyFont="1" applyBorder="1" applyAlignment="1">
      <alignment vertical="center" wrapText="1"/>
    </xf>
    <xf numFmtId="0" fontId="7" fillId="2" borderId="0" xfId="8" applyFont="1" applyFill="1" applyAlignment="1">
      <alignment vertical="center"/>
    </xf>
    <xf numFmtId="0" fontId="5" fillId="2" borderId="0" xfId="8" applyFont="1" applyFill="1" applyAlignment="1">
      <alignment vertical="center"/>
    </xf>
    <xf numFmtId="4" fontId="7" fillId="2" borderId="0" xfId="8" applyNumberFormat="1" applyFont="1" applyFill="1" applyAlignment="1">
      <alignment vertical="center"/>
    </xf>
    <xf numFmtId="39" fontId="7" fillId="2" borderId="0" xfId="8" applyNumberFormat="1" applyFont="1" applyFill="1" applyAlignment="1">
      <alignment vertical="center"/>
    </xf>
    <xf numFmtId="4" fontId="9" fillId="2" borderId="0" xfId="8" applyNumberFormat="1" applyFont="1" applyFill="1" applyAlignment="1">
      <alignment horizontal="right" vertical="center" wrapText="1" readingOrder="1"/>
    </xf>
    <xf numFmtId="0" fontId="12" fillId="2" borderId="0" xfId="8" applyFont="1" applyFill="1" applyAlignment="1">
      <alignment vertical="center"/>
    </xf>
    <xf numFmtId="0" fontId="13" fillId="2" borderId="7" xfId="7" applyFont="1" applyFill="1" applyBorder="1" applyAlignment="1">
      <alignment horizontal="center" vertical="center"/>
    </xf>
    <xf numFmtId="0" fontId="5" fillId="2" borderId="8" xfId="7" applyFont="1" applyFill="1" applyBorder="1" applyAlignment="1">
      <alignment horizontal="left" vertical="center"/>
    </xf>
    <xf numFmtId="0" fontId="7" fillId="2" borderId="8" xfId="7" applyFont="1" applyFill="1" applyBorder="1" applyAlignment="1">
      <alignment horizontal="left" vertical="center"/>
    </xf>
    <xf numFmtId="0" fontId="5" fillId="0" borderId="7" xfId="7" applyFont="1" applyBorder="1" applyAlignment="1">
      <alignment horizontal="center" vertical="center"/>
    </xf>
    <xf numFmtId="49" fontId="7" fillId="2" borderId="9" xfId="7" applyNumberFormat="1" applyFont="1" applyFill="1" applyBorder="1" applyAlignment="1">
      <alignment horizontal="left" vertical="center"/>
    </xf>
    <xf numFmtId="0" fontId="7" fillId="2" borderId="10" xfId="7" applyFont="1" applyFill="1" applyBorder="1" applyAlignment="1">
      <alignment horizontal="center" vertical="center"/>
    </xf>
    <xf numFmtId="0" fontId="7" fillId="2" borderId="10" xfId="8" applyFont="1" applyFill="1" applyBorder="1" applyAlignment="1">
      <alignment vertical="center" wrapText="1"/>
    </xf>
    <xf numFmtId="0" fontId="5" fillId="0" borderId="0" xfId="8" applyFont="1" applyAlignment="1">
      <alignment vertical="center"/>
    </xf>
    <xf numFmtId="0" fontId="7" fillId="0" borderId="0" xfId="8" applyFont="1" applyAlignment="1">
      <alignment vertical="center"/>
    </xf>
    <xf numFmtId="0" fontId="12" fillId="2" borderId="7" xfId="7" applyFont="1" applyFill="1" applyBorder="1" applyAlignment="1">
      <alignment horizontal="center" vertical="center"/>
    </xf>
    <xf numFmtId="0" fontId="13" fillId="2" borderId="0" xfId="8" applyFont="1" applyFill="1" applyAlignment="1">
      <alignment vertical="center"/>
    </xf>
    <xf numFmtId="49" fontId="7" fillId="2" borderId="7" xfId="7" applyNumberFormat="1" applyFont="1" applyFill="1" applyBorder="1" applyAlignment="1">
      <alignment horizontal="left" vertical="center"/>
    </xf>
    <xf numFmtId="0" fontId="12" fillId="2" borderId="7" xfId="8" applyFont="1" applyFill="1" applyBorder="1" applyAlignment="1">
      <alignment vertical="center" wrapText="1"/>
    </xf>
    <xf numFmtId="0" fontId="7" fillId="2" borderId="7" xfId="7" applyFont="1" applyFill="1" applyBorder="1" applyAlignment="1">
      <alignment horizontal="center" vertical="center" wrapText="1"/>
    </xf>
    <xf numFmtId="0" fontId="7" fillId="2" borderId="0" xfId="8" applyFont="1" applyFill="1" applyAlignment="1">
      <alignment vertical="center" wrapText="1"/>
    </xf>
    <xf numFmtId="10" fontId="7" fillId="2" borderId="0" xfId="8" applyNumberFormat="1" applyFont="1" applyFill="1" applyAlignment="1">
      <alignment horizontal="right" vertical="center"/>
    </xf>
    <xf numFmtId="4" fontId="7" fillId="2" borderId="0" xfId="8" applyNumberFormat="1" applyFont="1" applyFill="1" applyAlignment="1">
      <alignment horizontal="right" vertical="center"/>
    </xf>
    <xf numFmtId="0" fontId="2" fillId="3" borderId="31" xfId="2" applyFont="1" applyFill="1" applyBorder="1" applyAlignment="1">
      <alignment horizontal="center" vertical="center"/>
    </xf>
    <xf numFmtId="7" fontId="2" fillId="3" borderId="32" xfId="3" applyNumberFormat="1" applyFont="1" applyFill="1" applyBorder="1" applyAlignment="1">
      <alignment horizontal="right" vertical="center"/>
    </xf>
    <xf numFmtId="0" fontId="2" fillId="3" borderId="29" xfId="2" applyFont="1" applyFill="1" applyBorder="1" applyAlignment="1">
      <alignment horizontal="center" vertical="center"/>
    </xf>
    <xf numFmtId="0" fontId="2" fillId="3" borderId="23" xfId="2" applyFont="1" applyFill="1" applyBorder="1" applyAlignment="1">
      <alignment horizontal="center" vertical="center"/>
    </xf>
    <xf numFmtId="7" fontId="2" fillId="3" borderId="33" xfId="3" applyNumberFormat="1" applyFont="1" applyFill="1" applyBorder="1" applyAlignment="1">
      <alignment horizontal="right" vertical="center"/>
    </xf>
    <xf numFmtId="0" fontId="5" fillId="2" borderId="12" xfId="2" applyFont="1" applyFill="1" applyBorder="1" applyAlignment="1">
      <alignment horizontal="center" vertical="center"/>
    </xf>
    <xf numFmtId="7" fontId="5" fillId="2" borderId="18" xfId="1" applyNumberFormat="1" applyFont="1" applyFill="1" applyBorder="1" applyAlignment="1">
      <alignment vertical="center" wrapText="1"/>
    </xf>
    <xf numFmtId="7" fontId="5" fillId="2" borderId="19" xfId="1" applyNumberFormat="1" applyFont="1" applyFill="1" applyBorder="1" applyAlignment="1">
      <alignment vertical="center" wrapText="1"/>
    </xf>
    <xf numFmtId="7" fontId="9" fillId="2" borderId="19" xfId="1" applyNumberFormat="1" applyFont="1" applyFill="1" applyBorder="1" applyAlignment="1">
      <alignment horizontal="right" vertical="center" wrapText="1" readingOrder="1"/>
    </xf>
    <xf numFmtId="7" fontId="10" fillId="2" borderId="19" xfId="1" applyNumberFormat="1" applyFont="1" applyFill="1" applyBorder="1" applyAlignment="1">
      <alignment horizontal="right" vertical="center" wrapText="1" readingOrder="1"/>
    </xf>
    <xf numFmtId="7" fontId="2" fillId="3" borderId="35" xfId="3" applyNumberFormat="1" applyFont="1" applyFill="1" applyBorder="1" applyAlignment="1">
      <alignment horizontal="right" vertical="center"/>
    </xf>
    <xf numFmtId="7" fontId="2" fillId="3" borderId="36" xfId="3" applyNumberFormat="1" applyFont="1" applyFill="1" applyBorder="1" applyAlignment="1">
      <alignment horizontal="right" vertical="center"/>
    </xf>
    <xf numFmtId="7" fontId="5" fillId="2" borderId="18" xfId="3" applyNumberFormat="1" applyFont="1" applyFill="1" applyBorder="1" applyAlignment="1">
      <alignment horizontal="right" vertical="center"/>
    </xf>
    <xf numFmtId="7" fontId="5" fillId="2" borderId="19" xfId="3" applyNumberFormat="1" applyFont="1" applyFill="1" applyBorder="1" applyAlignment="1">
      <alignment horizontal="right" vertical="center"/>
    </xf>
    <xf numFmtId="7" fontId="9" fillId="2" borderId="20" xfId="1" applyNumberFormat="1" applyFont="1" applyFill="1" applyBorder="1" applyAlignment="1">
      <alignment horizontal="right" vertical="center" wrapText="1" readingOrder="1"/>
    </xf>
    <xf numFmtId="0" fontId="2" fillId="3" borderId="31" xfId="7" applyFont="1" applyFill="1" applyBorder="1" applyAlignment="1">
      <alignment horizontal="center" vertical="center"/>
    </xf>
    <xf numFmtId="0" fontId="2" fillId="3" borderId="12" xfId="7" applyFont="1" applyFill="1" applyBorder="1" applyAlignment="1">
      <alignment horizontal="center" vertical="center"/>
    </xf>
    <xf numFmtId="7" fontId="2" fillId="3" borderId="28" xfId="3" applyNumberFormat="1" applyFont="1" applyFill="1" applyBorder="1" applyAlignment="1">
      <alignment horizontal="right" vertical="center"/>
    </xf>
    <xf numFmtId="0" fontId="2" fillId="3" borderId="29" xfId="7" applyFont="1" applyFill="1" applyBorder="1" applyAlignment="1">
      <alignment horizontal="center" vertical="center"/>
    </xf>
    <xf numFmtId="0" fontId="2" fillId="3" borderId="23" xfId="7" applyFont="1" applyFill="1" applyBorder="1" applyAlignment="1">
      <alignment horizontal="center" vertical="center"/>
    </xf>
    <xf numFmtId="7" fontId="10" fillId="2" borderId="18" xfId="8" applyNumberFormat="1" applyFont="1" applyFill="1" applyBorder="1" applyAlignment="1">
      <alignment horizontal="right" vertical="center" wrapText="1" readingOrder="1"/>
    </xf>
    <xf numFmtId="7" fontId="10" fillId="2" borderId="19" xfId="8" applyNumberFormat="1" applyFont="1" applyFill="1" applyBorder="1" applyAlignment="1">
      <alignment horizontal="right" vertical="center" wrapText="1" readingOrder="1"/>
    </xf>
    <xf numFmtId="7" fontId="7" fillId="2" borderId="19" xfId="8" applyNumberFormat="1" applyFont="1" applyFill="1" applyBorder="1" applyAlignment="1">
      <alignment horizontal="right" vertical="center" wrapText="1" readingOrder="1"/>
    </xf>
    <xf numFmtId="7" fontId="9" fillId="2" borderId="19" xfId="8" applyNumberFormat="1" applyFont="1" applyFill="1" applyBorder="1" applyAlignment="1">
      <alignment horizontal="right" vertical="center" wrapText="1" readingOrder="1"/>
    </xf>
    <xf numFmtId="7" fontId="5" fillId="2" borderId="19" xfId="8" applyNumberFormat="1" applyFont="1" applyFill="1" applyBorder="1" applyAlignment="1">
      <alignment horizontal="right" vertical="center" wrapText="1" readingOrder="1"/>
    </xf>
    <xf numFmtId="7" fontId="5" fillId="2" borderId="19" xfId="1" applyNumberFormat="1" applyFont="1" applyFill="1" applyBorder="1" applyAlignment="1">
      <alignment horizontal="right" vertical="center" wrapText="1" readingOrder="1"/>
    </xf>
    <xf numFmtId="7" fontId="12" fillId="2" borderId="19" xfId="1" applyNumberFormat="1" applyFont="1" applyFill="1" applyBorder="1" applyAlignment="1">
      <alignment horizontal="right" vertical="center" wrapText="1" readingOrder="1"/>
    </xf>
    <xf numFmtId="7" fontId="5" fillId="2" borderId="28" xfId="2" applyNumberFormat="1" applyFont="1" applyFill="1" applyBorder="1" applyAlignment="1">
      <alignment horizontal="right" vertical="center"/>
    </xf>
    <xf numFmtId="7" fontId="7" fillId="2" borderId="19" xfId="1" applyNumberFormat="1" applyFont="1" applyFill="1" applyBorder="1" applyAlignment="1">
      <alignment horizontal="right" vertical="center" wrapText="1" readingOrder="1"/>
    </xf>
    <xf numFmtId="7" fontId="13" fillId="2" borderId="19" xfId="1" applyNumberFormat="1" applyFont="1" applyFill="1" applyBorder="1" applyAlignment="1">
      <alignment horizontal="right" vertical="center" wrapText="1" readingOrder="1"/>
    </xf>
    <xf numFmtId="49" fontId="12" fillId="2" borderId="9" xfId="2" applyNumberFormat="1" applyFont="1" applyFill="1" applyBorder="1" applyAlignment="1">
      <alignment horizontal="left" vertical="center"/>
    </xf>
    <xf numFmtId="7" fontId="12" fillId="2" borderId="20" xfId="1" applyNumberFormat="1" applyFont="1" applyFill="1" applyBorder="1" applyAlignment="1">
      <alignment horizontal="right" vertical="center" wrapText="1" readingOrder="1"/>
    </xf>
    <xf numFmtId="8" fontId="5" fillId="2" borderId="12" xfId="8" applyNumberFormat="1" applyFont="1" applyFill="1" applyBorder="1" applyAlignment="1">
      <alignment vertical="center" wrapText="1"/>
    </xf>
    <xf numFmtId="8" fontId="5" fillId="2" borderId="18" xfId="8" applyNumberFormat="1" applyFont="1" applyFill="1" applyBorder="1" applyAlignment="1">
      <alignment vertical="center" wrapText="1"/>
    </xf>
    <xf numFmtId="8" fontId="5" fillId="2" borderId="7" xfId="8" applyNumberFormat="1" applyFont="1" applyFill="1" applyBorder="1" applyAlignment="1">
      <alignment vertical="center" wrapText="1"/>
    </xf>
    <xf numFmtId="8" fontId="5" fillId="2" borderId="19" xfId="8" applyNumberFormat="1" applyFont="1" applyFill="1" applyBorder="1" applyAlignment="1">
      <alignment vertical="center" wrapText="1"/>
    </xf>
    <xf numFmtId="8" fontId="7" fillId="2" borderId="7" xfId="8" applyNumberFormat="1" applyFont="1" applyFill="1" applyBorder="1" applyAlignment="1">
      <alignment vertical="center"/>
    </xf>
    <xf numFmtId="8" fontId="7" fillId="2" borderId="19" xfId="8" applyNumberFormat="1" applyFont="1" applyFill="1" applyBorder="1" applyAlignment="1">
      <alignment vertical="center"/>
    </xf>
    <xf numFmtId="8" fontId="13" fillId="2" borderId="7" xfId="8" applyNumberFormat="1" applyFont="1" applyFill="1" applyBorder="1" applyAlignment="1">
      <alignment horizontal="right" vertical="center" wrapText="1" readingOrder="1"/>
    </xf>
    <xf numFmtId="8" fontId="13" fillId="2" borderId="19" xfId="8" applyNumberFormat="1" applyFont="1" applyFill="1" applyBorder="1" applyAlignment="1">
      <alignment horizontal="right" vertical="center" wrapText="1" readingOrder="1"/>
    </xf>
    <xf numFmtId="8" fontId="10" fillId="2" borderId="7" xfId="8" applyNumberFormat="1" applyFont="1" applyFill="1" applyBorder="1" applyAlignment="1">
      <alignment horizontal="right" vertical="center" wrapText="1" readingOrder="1"/>
    </xf>
    <xf numFmtId="8" fontId="10" fillId="2" borderId="19" xfId="8" applyNumberFormat="1" applyFont="1" applyFill="1" applyBorder="1" applyAlignment="1">
      <alignment horizontal="right" vertical="center" wrapText="1" readingOrder="1"/>
    </xf>
    <xf numFmtId="8" fontId="5" fillId="2" borderId="7" xfId="8" applyNumberFormat="1" applyFont="1" applyFill="1" applyBorder="1" applyAlignment="1">
      <alignment vertical="center"/>
    </xf>
    <xf numFmtId="8" fontId="5" fillId="2" borderId="19" xfId="8" applyNumberFormat="1" applyFont="1" applyFill="1" applyBorder="1" applyAlignment="1">
      <alignment vertical="center"/>
    </xf>
    <xf numFmtId="8" fontId="5" fillId="2" borderId="7" xfId="8" applyNumberFormat="1" applyFont="1" applyFill="1" applyBorder="1" applyAlignment="1">
      <alignment horizontal="right" vertical="center" wrapText="1" readingOrder="1"/>
    </xf>
    <xf numFmtId="8" fontId="5" fillId="2" borderId="19" xfId="8" applyNumberFormat="1" applyFont="1" applyFill="1" applyBorder="1" applyAlignment="1">
      <alignment horizontal="right" vertical="center" wrapText="1" readingOrder="1"/>
    </xf>
    <xf numFmtId="8" fontId="7" fillId="2" borderId="10" xfId="8" applyNumberFormat="1" applyFont="1" applyFill="1" applyBorder="1" applyAlignment="1">
      <alignment vertical="center"/>
    </xf>
    <xf numFmtId="8" fontId="5" fillId="2" borderId="12" xfId="3" applyNumberFormat="1" applyFont="1" applyFill="1" applyBorder="1" applyAlignment="1">
      <alignment horizontal="right" vertical="center"/>
    </xf>
    <xf numFmtId="8" fontId="5" fillId="2" borderId="18" xfId="3" applyNumberFormat="1" applyFont="1" applyFill="1" applyBorder="1" applyAlignment="1">
      <alignment horizontal="right" vertical="center"/>
    </xf>
    <xf numFmtId="8" fontId="5" fillId="2" borderId="7" xfId="3" applyNumberFormat="1" applyFont="1" applyFill="1" applyBorder="1" applyAlignment="1">
      <alignment horizontal="right" vertical="center"/>
    </xf>
    <xf numFmtId="8" fontId="5" fillId="2" borderId="19" xfId="3" applyNumberFormat="1" applyFont="1" applyFill="1" applyBorder="1" applyAlignment="1">
      <alignment horizontal="right" vertical="center"/>
    </xf>
    <xf numFmtId="8" fontId="7" fillId="0" borderId="7" xfId="8" applyNumberFormat="1" applyFont="1" applyBorder="1" applyAlignment="1">
      <alignment vertical="center"/>
    </xf>
    <xf numFmtId="8" fontId="13" fillId="2" borderId="7" xfId="8" applyNumberFormat="1" applyFont="1" applyFill="1" applyBorder="1" applyAlignment="1">
      <alignment vertical="center"/>
    </xf>
    <xf numFmtId="8" fontId="13" fillId="2" borderId="19" xfId="8" applyNumberFormat="1" applyFont="1" applyFill="1" applyBorder="1" applyAlignment="1">
      <alignment vertical="center"/>
    </xf>
    <xf numFmtId="8" fontId="12" fillId="2" borderId="7" xfId="8" applyNumberFormat="1" applyFont="1" applyFill="1" applyBorder="1" applyAlignment="1">
      <alignment vertical="center"/>
    </xf>
    <xf numFmtId="0" fontId="12" fillId="0" borderId="7" xfId="7" applyFont="1" applyBorder="1" applyAlignment="1">
      <alignment horizontal="center" vertical="center"/>
    </xf>
    <xf numFmtId="49" fontId="7" fillId="2" borderId="30" xfId="7" applyNumberFormat="1" applyFont="1" applyFill="1" applyBorder="1" applyAlignment="1">
      <alignment horizontal="left" vertical="center"/>
    </xf>
    <xf numFmtId="0" fontId="12" fillId="2" borderId="29" xfId="7" applyFont="1" applyFill="1" applyBorder="1" applyAlignment="1">
      <alignment horizontal="center" vertical="center" wrapText="1"/>
    </xf>
    <xf numFmtId="0" fontId="7" fillId="2" borderId="29" xfId="7" applyFont="1" applyFill="1" applyBorder="1" applyAlignment="1">
      <alignment horizontal="center" vertical="center"/>
    </xf>
    <xf numFmtId="0" fontId="12" fillId="2" borderId="29" xfId="8" applyFont="1" applyFill="1" applyBorder="1" applyAlignment="1">
      <alignment vertical="center" wrapText="1"/>
    </xf>
    <xf numFmtId="8" fontId="7" fillId="2" borderId="29" xfId="8" applyNumberFormat="1" applyFont="1" applyFill="1" applyBorder="1" applyAlignment="1">
      <alignment vertical="center"/>
    </xf>
    <xf numFmtId="4" fontId="7" fillId="2" borderId="49" xfId="8" applyNumberFormat="1" applyFont="1" applyFill="1" applyBorder="1" applyAlignment="1">
      <alignment vertical="center"/>
    </xf>
    <xf numFmtId="0" fontId="12" fillId="2" borderId="7" xfId="13" applyFont="1" applyFill="1" applyBorder="1" applyAlignment="1">
      <alignment vertical="center" wrapText="1"/>
    </xf>
    <xf numFmtId="8" fontId="2" fillId="3" borderId="31" xfId="3" applyNumberFormat="1" applyFont="1" applyFill="1" applyBorder="1" applyAlignment="1">
      <alignment horizontal="right" vertical="center"/>
    </xf>
    <xf numFmtId="166" fontId="2" fillId="3" borderId="31" xfId="3" applyNumberFormat="1" applyFont="1" applyFill="1" applyBorder="1" applyAlignment="1">
      <alignment horizontal="right" vertical="center"/>
    </xf>
    <xf numFmtId="8" fontId="2" fillId="3" borderId="32" xfId="3" applyNumberFormat="1" applyFont="1" applyFill="1" applyBorder="1" applyAlignment="1">
      <alignment horizontal="right" vertical="center"/>
    </xf>
    <xf numFmtId="8" fontId="2" fillId="3" borderId="29" xfId="3" applyNumberFormat="1" applyFont="1" applyFill="1" applyBorder="1" applyAlignment="1">
      <alignment horizontal="right" vertical="center"/>
    </xf>
    <xf numFmtId="166" fontId="2" fillId="3" borderId="29" xfId="3" applyNumberFormat="1" applyFont="1" applyFill="1" applyBorder="1" applyAlignment="1">
      <alignment horizontal="right" vertical="center"/>
    </xf>
    <xf numFmtId="8" fontId="2" fillId="3" borderId="33" xfId="3" applyNumberFormat="1" applyFont="1" applyFill="1" applyBorder="1" applyAlignment="1">
      <alignment horizontal="right" vertical="center"/>
    </xf>
    <xf numFmtId="8" fontId="2" fillId="3" borderId="31" xfId="3" applyNumberFormat="1" applyFont="1" applyFill="1" applyBorder="1" applyAlignment="1">
      <alignment horizontal="center" vertical="center"/>
    </xf>
    <xf numFmtId="8" fontId="2" fillId="3" borderId="29" xfId="3" applyNumberFormat="1" applyFont="1" applyFill="1" applyBorder="1" applyAlignment="1">
      <alignment horizontal="center" vertical="center"/>
    </xf>
    <xf numFmtId="39" fontId="2" fillId="3" borderId="31" xfId="3" applyNumberFormat="1" applyFont="1" applyFill="1" applyBorder="1" applyAlignment="1">
      <alignment horizontal="center" vertical="center"/>
    </xf>
    <xf numFmtId="39" fontId="2" fillId="3" borderId="29" xfId="3" applyNumberFormat="1" applyFont="1" applyFill="1" applyBorder="1" applyAlignment="1">
      <alignment horizontal="center" vertical="center"/>
    </xf>
    <xf numFmtId="165" fontId="2" fillId="3" borderId="7" xfId="3" applyNumberFormat="1" applyFont="1" applyFill="1" applyBorder="1" applyAlignment="1">
      <alignment horizontal="center" vertical="center"/>
    </xf>
    <xf numFmtId="8" fontId="2" fillId="3" borderId="7" xfId="3" applyNumberFormat="1" applyFont="1" applyFill="1" applyBorder="1" applyAlignment="1">
      <alignment horizontal="right" vertical="center"/>
    </xf>
    <xf numFmtId="8" fontId="2" fillId="3" borderId="19" xfId="3" applyNumberFormat="1" applyFont="1" applyFill="1" applyBorder="1" applyAlignment="1">
      <alignment horizontal="right" vertical="center"/>
    </xf>
    <xf numFmtId="39" fontId="2" fillId="3" borderId="7" xfId="3" applyNumberFormat="1" applyFont="1" applyFill="1" applyBorder="1" applyAlignment="1">
      <alignment horizontal="center" vertical="center"/>
    </xf>
    <xf numFmtId="49" fontId="12" fillId="2" borderId="9" xfId="2" applyNumberFormat="1" applyFont="1" applyFill="1" applyBorder="1" applyAlignment="1">
      <alignment horizontal="left" vertical="center"/>
    </xf>
    <xf numFmtId="49" fontId="12" fillId="2" borderId="11" xfId="2" applyNumberFormat="1" applyFont="1" applyFill="1" applyBorder="1" applyAlignment="1">
      <alignment horizontal="left" vertical="center"/>
    </xf>
    <xf numFmtId="0" fontId="7" fillId="2" borderId="10" xfId="2" applyFont="1" applyFill="1" applyBorder="1" applyAlignment="1">
      <alignment horizontal="center" vertical="center"/>
    </xf>
    <xf numFmtId="0" fontId="7" fillId="2" borderId="12" xfId="2" applyFont="1" applyFill="1" applyBorder="1" applyAlignment="1">
      <alignment horizontal="center" vertical="center"/>
    </xf>
    <xf numFmtId="0" fontId="7" fillId="2" borderId="10" xfId="8" applyFont="1" applyFill="1" applyBorder="1" applyAlignment="1">
      <alignment horizontal="left" vertical="center" wrapText="1"/>
    </xf>
    <xf numFmtId="0" fontId="7" fillId="2" borderId="12" xfId="8" applyFont="1" applyFill="1" applyBorder="1" applyAlignment="1">
      <alignment horizontal="left" vertical="center" wrapText="1"/>
    </xf>
    <xf numFmtId="4" fontId="14" fillId="2" borderId="14" xfId="4" applyNumberFormat="1" applyFont="1" applyFill="1" applyBorder="1" applyAlignment="1">
      <alignment horizontal="justify" vertical="center" wrapText="1"/>
    </xf>
    <xf numFmtId="4" fontId="14" fillId="2" borderId="15" xfId="4" applyNumberFormat="1" applyFont="1" applyFill="1" applyBorder="1" applyAlignment="1">
      <alignment horizontal="justify" vertical="center" wrapText="1"/>
    </xf>
    <xf numFmtId="4" fontId="14" fillId="2" borderId="16" xfId="4" applyNumberFormat="1" applyFont="1" applyFill="1" applyBorder="1" applyAlignment="1">
      <alignment horizontal="justify" vertical="center" wrapText="1"/>
    </xf>
    <xf numFmtId="0" fontId="13" fillId="2" borderId="9" xfId="2" applyFont="1" applyFill="1" applyBorder="1" applyAlignment="1">
      <alignment horizontal="left" vertical="center"/>
    </xf>
    <xf numFmtId="0" fontId="13" fillId="2" borderId="11" xfId="2" applyFont="1" applyFill="1" applyBorder="1" applyAlignment="1">
      <alignment horizontal="left" vertical="center"/>
    </xf>
    <xf numFmtId="0" fontId="13" fillId="2" borderId="10" xfId="2" applyFont="1" applyFill="1" applyBorder="1" applyAlignment="1">
      <alignment horizontal="center" vertical="center"/>
    </xf>
    <xf numFmtId="0" fontId="13" fillId="2" borderId="12" xfId="2" applyFont="1" applyFill="1" applyBorder="1" applyAlignment="1">
      <alignment horizontal="center" vertical="center"/>
    </xf>
    <xf numFmtId="0" fontId="13" fillId="2" borderId="10" xfId="1" applyFont="1" applyFill="1" applyBorder="1" applyAlignment="1">
      <alignment horizontal="left" vertical="center" wrapText="1"/>
    </xf>
    <xf numFmtId="0" fontId="13" fillId="2" borderId="12" xfId="1" applyFont="1" applyFill="1" applyBorder="1" applyAlignment="1">
      <alignment horizontal="left" vertical="center" wrapText="1"/>
    </xf>
    <xf numFmtId="49" fontId="5" fillId="2" borderId="9" xfId="2" applyNumberFormat="1" applyFont="1" applyFill="1" applyBorder="1" applyAlignment="1">
      <alignment horizontal="left" vertical="center"/>
    </xf>
    <xf numFmtId="49" fontId="5" fillId="2" borderId="11" xfId="2" applyNumberFormat="1" applyFont="1" applyFill="1" applyBorder="1" applyAlignment="1">
      <alignment horizontal="left" vertical="center"/>
    </xf>
    <xf numFmtId="0" fontId="5" fillId="2" borderId="10" xfId="2" applyFont="1" applyFill="1" applyBorder="1" applyAlignment="1">
      <alignment horizontal="center" vertical="center"/>
    </xf>
    <xf numFmtId="0" fontId="5" fillId="2" borderId="12" xfId="2" applyFont="1" applyFill="1" applyBorder="1" applyAlignment="1">
      <alignment horizontal="center" vertical="center"/>
    </xf>
    <xf numFmtId="0" fontId="5" fillId="2" borderId="10" xfId="1" applyFont="1" applyFill="1" applyBorder="1" applyAlignment="1">
      <alignment horizontal="left" vertical="center" wrapText="1"/>
    </xf>
    <xf numFmtId="0" fontId="5" fillId="2" borderId="12" xfId="1" applyFont="1" applyFill="1" applyBorder="1" applyAlignment="1">
      <alignment horizontal="left" vertical="center" wrapText="1"/>
    </xf>
    <xf numFmtId="0" fontId="13" fillId="2" borderId="10" xfId="8" applyFont="1" applyFill="1" applyBorder="1" applyAlignment="1">
      <alignment horizontal="left" vertical="center" wrapText="1"/>
    </xf>
    <xf numFmtId="0" fontId="13" fillId="2" borderId="12" xfId="8" applyFont="1" applyFill="1" applyBorder="1" applyAlignment="1">
      <alignment horizontal="left" vertical="center" wrapText="1"/>
    </xf>
    <xf numFmtId="49" fontId="7" fillId="2" borderId="9" xfId="2" applyNumberFormat="1" applyFont="1" applyFill="1" applyBorder="1" applyAlignment="1">
      <alignment horizontal="left" vertical="center"/>
    </xf>
    <xf numFmtId="49" fontId="7" fillId="2" borderId="11" xfId="2" applyNumberFormat="1" applyFont="1" applyFill="1" applyBorder="1" applyAlignment="1">
      <alignment horizontal="left" vertical="center"/>
    </xf>
    <xf numFmtId="0" fontId="7" fillId="2" borderId="10"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5" fillId="2" borderId="20" xfId="1" applyFont="1" applyFill="1" applyBorder="1" applyAlignment="1">
      <alignment horizontal="left" vertical="center" wrapText="1"/>
    </xf>
    <xf numFmtId="0" fontId="5" fillId="2" borderId="18" xfId="1" applyFont="1" applyFill="1" applyBorder="1" applyAlignment="1">
      <alignment horizontal="left" vertical="center" wrapText="1"/>
    </xf>
    <xf numFmtId="49" fontId="5" fillId="2" borderId="9" xfId="7" applyNumberFormat="1" applyFont="1" applyFill="1" applyBorder="1" applyAlignment="1">
      <alignment horizontal="left" vertical="center"/>
    </xf>
    <xf numFmtId="49" fontId="5" fillId="2" borderId="11" xfId="7" applyNumberFormat="1" applyFont="1" applyFill="1" applyBorder="1" applyAlignment="1">
      <alignment horizontal="left" vertical="center"/>
    </xf>
    <xf numFmtId="0" fontId="5" fillId="2" borderId="10" xfId="7" applyFont="1" applyFill="1" applyBorder="1" applyAlignment="1">
      <alignment horizontal="center" vertical="center"/>
    </xf>
    <xf numFmtId="0" fontId="5" fillId="2" borderId="12" xfId="7" applyFont="1" applyFill="1" applyBorder="1" applyAlignment="1">
      <alignment horizontal="center" vertical="center"/>
    </xf>
    <xf numFmtId="0" fontId="5" fillId="2" borderId="10" xfId="8" applyFont="1" applyFill="1" applyBorder="1" applyAlignment="1">
      <alignment horizontal="left" vertical="center" wrapText="1"/>
    </xf>
    <xf numFmtId="0" fontId="5" fillId="2" borderId="12" xfId="8" applyFont="1" applyFill="1" applyBorder="1" applyAlignment="1">
      <alignment horizontal="left" vertical="center" wrapText="1"/>
    </xf>
    <xf numFmtId="49" fontId="7" fillId="2" borderId="8" xfId="7" applyNumberFormat="1" applyFont="1" applyFill="1" applyBorder="1" applyAlignment="1">
      <alignment horizontal="left" vertical="center"/>
    </xf>
    <xf numFmtId="0" fontId="7" fillId="2" borderId="44" xfId="7" applyFont="1" applyFill="1" applyBorder="1" applyAlignment="1">
      <alignment horizontal="center" vertical="center"/>
    </xf>
    <xf numFmtId="0" fontId="7" fillId="2" borderId="21" xfId="7" applyFont="1" applyFill="1" applyBorder="1" applyAlignment="1">
      <alignment horizontal="center" vertical="center"/>
    </xf>
    <xf numFmtId="0" fontId="7" fillId="2" borderId="44" xfId="8" applyFont="1" applyFill="1" applyBorder="1" applyAlignment="1">
      <alignment horizontal="justify" vertical="center" wrapText="1"/>
    </xf>
    <xf numFmtId="0" fontId="7" fillId="2" borderId="21" xfId="8" applyFont="1" applyFill="1" applyBorder="1" applyAlignment="1">
      <alignment horizontal="justify" vertical="center" wrapText="1"/>
    </xf>
    <xf numFmtId="49" fontId="5" fillId="2" borderId="8" xfId="7" applyNumberFormat="1" applyFont="1" applyFill="1" applyBorder="1" applyAlignment="1">
      <alignment horizontal="left" vertical="center"/>
    </xf>
    <xf numFmtId="0" fontId="5" fillId="2" borderId="42" xfId="7" applyFont="1" applyFill="1" applyBorder="1" applyAlignment="1">
      <alignment horizontal="center" vertical="center"/>
    </xf>
    <xf numFmtId="0" fontId="5" fillId="2" borderId="43" xfId="7" applyFont="1" applyFill="1" applyBorder="1" applyAlignment="1">
      <alignment horizontal="center" vertical="center"/>
    </xf>
    <xf numFmtId="49" fontId="2" fillId="3" borderId="5" xfId="2" applyNumberFormat="1" applyFont="1" applyFill="1" applyBorder="1" applyAlignment="1">
      <alignment horizontal="left" vertical="center"/>
    </xf>
    <xf numFmtId="49" fontId="2" fillId="3" borderId="38" xfId="2" applyNumberFormat="1" applyFont="1" applyFill="1" applyBorder="1" applyAlignment="1">
      <alignment horizontal="left" vertical="center"/>
    </xf>
    <xf numFmtId="49" fontId="2" fillId="3" borderId="22" xfId="2" applyNumberFormat="1" applyFont="1" applyFill="1" applyBorder="1" applyAlignment="1">
      <alignment horizontal="left" vertical="center"/>
    </xf>
    <xf numFmtId="0" fontId="2" fillId="3" borderId="6" xfId="7" applyFont="1" applyFill="1" applyBorder="1" applyAlignment="1">
      <alignment horizontal="center" vertical="center"/>
    </xf>
    <xf numFmtId="0" fontId="2" fillId="3" borderId="12" xfId="7" applyFont="1" applyFill="1" applyBorder="1" applyAlignment="1">
      <alignment horizontal="center" vertical="center"/>
    </xf>
    <xf numFmtId="0" fontId="2" fillId="3" borderId="6" xfId="2" applyFont="1" applyFill="1" applyBorder="1" applyAlignment="1">
      <alignment horizontal="center" vertical="center"/>
    </xf>
    <xf numFmtId="0" fontId="2" fillId="3" borderId="39" xfId="2" applyFont="1" applyFill="1" applyBorder="1" applyAlignment="1">
      <alignment horizontal="center" vertical="center"/>
    </xf>
    <xf numFmtId="0" fontId="2" fillId="3" borderId="23" xfId="2" applyFont="1" applyFill="1" applyBorder="1" applyAlignment="1">
      <alignment horizontal="center" vertical="center"/>
    </xf>
    <xf numFmtId="0" fontId="2" fillId="3" borderId="37" xfId="1" applyFont="1" applyFill="1" applyBorder="1" applyAlignment="1">
      <alignment horizontal="left" vertical="center" wrapText="1"/>
    </xf>
    <xf numFmtId="0" fontId="2" fillId="3" borderId="40" xfId="1" applyFont="1" applyFill="1" applyBorder="1" applyAlignment="1">
      <alignment horizontal="left" vertical="center" wrapText="1"/>
    </xf>
    <xf numFmtId="0" fontId="2" fillId="3" borderId="41" xfId="1" applyFont="1" applyFill="1" applyBorder="1" applyAlignment="1">
      <alignment horizontal="left" vertical="center" wrapText="1"/>
    </xf>
    <xf numFmtId="49" fontId="5" fillId="2" borderId="38" xfId="7" applyNumberFormat="1" applyFont="1" applyFill="1" applyBorder="1" applyAlignment="1">
      <alignment horizontal="left" vertical="center"/>
    </xf>
    <xf numFmtId="0" fontId="5" fillId="2" borderId="39" xfId="7" applyFont="1" applyFill="1" applyBorder="1" applyAlignment="1">
      <alignment horizontal="center" vertical="center"/>
    </xf>
    <xf numFmtId="0" fontId="5" fillId="2" borderId="39" xfId="8" applyFont="1" applyFill="1" applyBorder="1" applyAlignment="1">
      <alignment horizontal="left" vertical="center" wrapText="1"/>
    </xf>
    <xf numFmtId="0" fontId="2" fillId="3" borderId="34" xfId="1" applyFont="1" applyFill="1" applyBorder="1" applyAlignment="1">
      <alignment horizontal="left" vertical="center" wrapText="1"/>
    </xf>
    <xf numFmtId="0" fontId="2" fillId="3" borderId="24" xfId="1" applyFont="1" applyFill="1" applyBorder="1" applyAlignment="1">
      <alignment horizontal="left" vertical="center" wrapText="1"/>
    </xf>
    <xf numFmtId="49" fontId="5" fillId="2" borderId="5" xfId="2" applyNumberFormat="1" applyFont="1" applyFill="1" applyBorder="1" applyAlignment="1">
      <alignment horizontal="left" vertical="center"/>
    </xf>
    <xf numFmtId="0" fontId="5" fillId="2" borderId="6" xfId="2" applyFont="1" applyFill="1" applyBorder="1" applyAlignment="1">
      <alignment horizontal="center" vertical="center"/>
    </xf>
    <xf numFmtId="0" fontId="5" fillId="2" borderId="6" xfId="1" applyFont="1" applyFill="1" applyBorder="1" applyAlignment="1">
      <alignment horizontal="left" vertical="center" wrapText="1"/>
    </xf>
    <xf numFmtId="0" fontId="2" fillId="3" borderId="6" xfId="1" applyFont="1" applyFill="1" applyBorder="1" applyAlignment="1">
      <alignment horizontal="left" vertical="center" wrapText="1"/>
    </xf>
    <xf numFmtId="0" fontId="2" fillId="3" borderId="23" xfId="1" applyFont="1" applyFill="1" applyBorder="1" applyAlignment="1">
      <alignment horizontal="left" vertical="center" wrapText="1"/>
    </xf>
    <xf numFmtId="0" fontId="3" fillId="2" borderId="0" xfId="1" applyFont="1" applyFill="1" applyAlignment="1">
      <alignment horizontal="center" vertical="center"/>
    </xf>
    <xf numFmtId="0" fontId="4" fillId="2" borderId="0" xfId="1" applyFont="1" applyFill="1" applyAlignment="1">
      <alignment horizontal="center" vertical="center"/>
    </xf>
    <xf numFmtId="4" fontId="7" fillId="2" borderId="46" xfId="4" applyNumberFormat="1" applyFont="1" applyFill="1" applyBorder="1" applyAlignment="1">
      <alignment horizontal="left" vertical="top" wrapText="1"/>
    </xf>
    <xf numFmtId="4" fontId="7" fillId="2" borderId="47" xfId="4" applyNumberFormat="1" applyFont="1" applyFill="1" applyBorder="1" applyAlignment="1">
      <alignment horizontal="left" vertical="top" wrapText="1"/>
    </xf>
    <xf numFmtId="4" fontId="7" fillId="2" borderId="25" xfId="4" applyNumberFormat="1" applyFont="1" applyFill="1" applyBorder="1" applyAlignment="1">
      <alignment horizontal="left" vertical="top" wrapText="1"/>
    </xf>
    <xf numFmtId="4" fontId="7" fillId="2" borderId="48" xfId="4" applyNumberFormat="1" applyFont="1" applyFill="1" applyBorder="1" applyAlignment="1">
      <alignment horizontal="left" vertical="top" wrapText="1"/>
    </xf>
    <xf numFmtId="4" fontId="7" fillId="2" borderId="0" xfId="4" applyNumberFormat="1" applyFont="1" applyFill="1" applyAlignment="1">
      <alignment horizontal="left" vertical="top" wrapText="1"/>
    </xf>
    <xf numFmtId="4" fontId="7" fillId="2" borderId="50" xfId="4" applyNumberFormat="1" applyFont="1" applyFill="1" applyBorder="1" applyAlignment="1">
      <alignment horizontal="left" vertical="top" wrapText="1"/>
    </xf>
    <xf numFmtId="4" fontId="7" fillId="2" borderId="51" xfId="4" applyNumberFormat="1" applyFont="1" applyFill="1" applyBorder="1" applyAlignment="1">
      <alignment horizontal="left" vertical="top" wrapText="1"/>
    </xf>
    <xf numFmtId="4" fontId="7" fillId="2" borderId="26" xfId="4" applyNumberFormat="1" applyFont="1" applyFill="1" applyBorder="1" applyAlignment="1">
      <alignment horizontal="left" vertical="top" wrapText="1"/>
    </xf>
    <xf numFmtId="0" fontId="2" fillId="3" borderId="23" xfId="7" applyFont="1" applyFill="1" applyBorder="1" applyAlignment="1">
      <alignment horizontal="center" vertical="center"/>
    </xf>
    <xf numFmtId="0" fontId="2" fillId="3" borderId="6" xfId="8" applyFont="1" applyFill="1" applyBorder="1" applyAlignment="1">
      <alignment horizontal="left" vertical="center" wrapText="1"/>
    </xf>
    <xf numFmtId="0" fontId="2" fillId="3" borderId="23" xfId="8" applyFont="1" applyFill="1" applyBorder="1" applyAlignment="1">
      <alignment horizontal="left" vertical="center" wrapText="1"/>
    </xf>
    <xf numFmtId="49" fontId="13" fillId="2" borderId="8" xfId="7" applyNumberFormat="1" applyFont="1" applyFill="1" applyBorder="1" applyAlignment="1">
      <alignment horizontal="left" vertical="center"/>
    </xf>
    <xf numFmtId="0" fontId="5" fillId="2" borderId="7" xfId="7" applyFont="1" applyFill="1" applyBorder="1" applyAlignment="1">
      <alignment horizontal="center" vertical="center"/>
    </xf>
    <xf numFmtId="0" fontId="13" fillId="2" borderId="7" xfId="8" applyFont="1" applyFill="1" applyBorder="1" applyAlignment="1">
      <alignment horizontal="left" vertical="center" wrapText="1"/>
    </xf>
    <xf numFmtId="0" fontId="5" fillId="2" borderId="7" xfId="8" applyFont="1" applyFill="1" applyBorder="1" applyAlignment="1">
      <alignment horizontal="left" vertical="center" wrapText="1"/>
    </xf>
    <xf numFmtId="0" fontId="13" fillId="2" borderId="8" xfId="7" applyFont="1" applyFill="1" applyBorder="1" applyAlignment="1">
      <alignment horizontal="left" vertical="center"/>
    </xf>
    <xf numFmtId="0" fontId="13" fillId="2" borderId="7" xfId="7" applyFont="1" applyFill="1" applyBorder="1" applyAlignment="1">
      <alignment horizontal="center" vertical="center"/>
    </xf>
    <xf numFmtId="49" fontId="2" fillId="3" borderId="5" xfId="7" applyNumberFormat="1" applyFont="1" applyFill="1" applyBorder="1" applyAlignment="1">
      <alignment horizontal="left" vertical="center"/>
    </xf>
    <xf numFmtId="49" fontId="2" fillId="3" borderId="38" xfId="7" applyNumberFormat="1" applyFont="1" applyFill="1" applyBorder="1" applyAlignment="1">
      <alignment horizontal="left" vertical="center"/>
    </xf>
    <xf numFmtId="49" fontId="2" fillId="3" borderId="11" xfId="7" applyNumberFormat="1" applyFont="1" applyFill="1" applyBorder="1" applyAlignment="1">
      <alignment horizontal="left" vertical="center"/>
    </xf>
    <xf numFmtId="39" fontId="2" fillId="3" borderId="10" xfId="3" applyNumberFormat="1" applyFont="1" applyFill="1" applyBorder="1" applyAlignment="1">
      <alignment horizontal="center" vertical="center"/>
    </xf>
    <xf numFmtId="39" fontId="2" fillId="3" borderId="12" xfId="3" applyNumberFormat="1" applyFont="1" applyFill="1" applyBorder="1" applyAlignment="1">
      <alignment horizontal="center" vertical="center"/>
    </xf>
    <xf numFmtId="39" fontId="2" fillId="3" borderId="39" xfId="3" applyNumberFormat="1" applyFont="1" applyFill="1" applyBorder="1" applyAlignment="1">
      <alignment horizontal="center" vertical="center"/>
    </xf>
    <xf numFmtId="0" fontId="2" fillId="3" borderId="10" xfId="8" applyFont="1" applyFill="1" applyBorder="1" applyAlignment="1">
      <alignment horizontal="left" vertical="center" wrapText="1"/>
    </xf>
    <xf numFmtId="0" fontId="2" fillId="3" borderId="39" xfId="8" applyFont="1" applyFill="1" applyBorder="1" applyAlignment="1">
      <alignment horizontal="left" vertical="center" wrapText="1"/>
    </xf>
    <xf numFmtId="0" fontId="2" fillId="3" borderId="12" xfId="8" applyFont="1" applyFill="1" applyBorder="1" applyAlignment="1">
      <alignment horizontal="left" vertical="center" wrapText="1"/>
    </xf>
    <xf numFmtId="49" fontId="2" fillId="3" borderId="22" xfId="7" applyNumberFormat="1" applyFont="1" applyFill="1" applyBorder="1" applyAlignment="1">
      <alignment horizontal="left" vertical="center"/>
    </xf>
    <xf numFmtId="39" fontId="2" fillId="3" borderId="6" xfId="3" applyNumberFormat="1" applyFont="1" applyFill="1" applyBorder="1" applyAlignment="1">
      <alignment horizontal="center" vertical="center"/>
    </xf>
    <xf numFmtId="39" fontId="2" fillId="3" borderId="23" xfId="3" applyNumberFormat="1" applyFont="1" applyFill="1" applyBorder="1" applyAlignment="1">
      <alignment horizontal="center" vertical="center"/>
    </xf>
    <xf numFmtId="165" fontId="2" fillId="3" borderId="6" xfId="3" applyNumberFormat="1" applyFont="1" applyFill="1" applyBorder="1" applyAlignment="1">
      <alignment horizontal="center" vertical="center"/>
    </xf>
    <xf numFmtId="165" fontId="2" fillId="3" borderId="23" xfId="3" applyNumberFormat="1" applyFont="1" applyFill="1" applyBorder="1" applyAlignment="1">
      <alignment horizontal="center" vertical="center"/>
    </xf>
    <xf numFmtId="0" fontId="5" fillId="2" borderId="0" xfId="8" applyFont="1" applyFill="1" applyAlignment="1">
      <alignment horizontal="center" vertical="center"/>
    </xf>
    <xf numFmtId="0" fontId="2" fillId="2" borderId="0" xfId="1" applyFont="1" applyFill="1" applyAlignment="1">
      <alignment horizontal="center" vertical="center"/>
    </xf>
    <xf numFmtId="0" fontId="8" fillId="4" borderId="1" xfId="2" applyFont="1" applyFill="1" applyBorder="1" applyAlignment="1">
      <alignment horizontal="center" vertical="center" wrapText="1"/>
    </xf>
    <xf numFmtId="0" fontId="8" fillId="4" borderId="2" xfId="2" applyFont="1" applyFill="1" applyBorder="1" applyAlignment="1">
      <alignment horizontal="center" vertical="center" wrapText="1"/>
    </xf>
    <xf numFmtId="0" fontId="8" fillId="4" borderId="17" xfId="2" applyFont="1" applyFill="1" applyBorder="1" applyAlignment="1">
      <alignment horizontal="center" vertical="center" wrapText="1"/>
    </xf>
    <xf numFmtId="0" fontId="8" fillId="4" borderId="3" xfId="2" applyFont="1" applyFill="1" applyBorder="1" applyAlignment="1">
      <alignment horizontal="center" vertical="center" wrapText="1"/>
    </xf>
    <xf numFmtId="0" fontId="8" fillId="4" borderId="4" xfId="2" applyFont="1" applyFill="1" applyBorder="1" applyAlignment="1">
      <alignment horizontal="center" vertical="center" wrapText="1"/>
    </xf>
    <xf numFmtId="0" fontId="8" fillId="4" borderId="27" xfId="2" applyFont="1" applyFill="1" applyBorder="1" applyAlignment="1">
      <alignment horizontal="center" vertical="center" wrapText="1"/>
    </xf>
    <xf numFmtId="0" fontId="8" fillId="4" borderId="14" xfId="2" applyFont="1" applyFill="1" applyBorder="1" applyAlignment="1">
      <alignment horizontal="center" vertical="center" wrapText="1"/>
    </xf>
    <xf numFmtId="0" fontId="8" fillId="4" borderId="15" xfId="2" applyFont="1" applyFill="1" applyBorder="1" applyAlignment="1">
      <alignment horizontal="center" vertical="center" wrapText="1"/>
    </xf>
    <xf numFmtId="0" fontId="8" fillId="4" borderId="45" xfId="2" applyFont="1" applyFill="1" applyBorder="1" applyAlignment="1">
      <alignment horizontal="center" vertical="center" wrapText="1"/>
    </xf>
    <xf numFmtId="7" fontId="8" fillId="4" borderId="13" xfId="3" applyNumberFormat="1" applyFont="1" applyFill="1" applyBorder="1" applyAlignment="1">
      <alignment horizontal="right" vertical="center"/>
    </xf>
    <xf numFmtId="7" fontId="8" fillId="4" borderId="52" xfId="3" applyNumberFormat="1" applyFont="1" applyFill="1" applyBorder="1" applyAlignment="1">
      <alignment horizontal="center" vertical="center"/>
    </xf>
    <xf numFmtId="7" fontId="8" fillId="4" borderId="15" xfId="3" applyNumberFormat="1" applyFont="1" applyFill="1" applyBorder="1" applyAlignment="1">
      <alignment horizontal="center" vertical="center"/>
    </xf>
    <xf numFmtId="7" fontId="8" fillId="4" borderId="16" xfId="3" applyNumberFormat="1" applyFont="1" applyFill="1" applyBorder="1" applyAlignment="1">
      <alignment horizontal="center" vertical="center"/>
    </xf>
  </cellXfs>
  <cellStyles count="14">
    <cellStyle name="Millares 14 4" xfId="12" xr:uid="{ED504296-D32C-4079-A1C8-25DDC7B39540}"/>
    <cellStyle name="Millares 2 2 2 2" xfId="3" xr:uid="{F0FB3063-5ED6-4FBA-B8C8-54E020C6ED49}"/>
    <cellStyle name="Normal" xfId="0" builtinId="0"/>
    <cellStyle name="Normal 11 2 2" xfId="4" xr:uid="{0A3C20E8-7A32-4A92-B250-4C8AACC04B2D}"/>
    <cellStyle name="Normal 14 2 2" xfId="7" xr:uid="{FB9CEDAB-2C3A-4196-A2AE-429C9915CBF7}"/>
    <cellStyle name="Normal 14 2 3" xfId="2" xr:uid="{C801B330-F93D-4A3A-95B8-812ABCCBC90B}"/>
    <cellStyle name="Normal 14 4" xfId="11" xr:uid="{3D2EF7F3-8C67-4D09-8099-03F496ABECEE}"/>
    <cellStyle name="Normal 2" xfId="9" xr:uid="{8C6E82C9-6A6A-4696-B66C-4498D2E1FE7F}"/>
    <cellStyle name="Normal 2 2 2 2 2" xfId="13" xr:uid="{989AF8D5-C645-488F-B889-BD239DCA23E6}"/>
    <cellStyle name="Normal 2 2 2 2 4" xfId="8" xr:uid="{D086DF56-6FC0-46E7-BE21-8E914EB75E6C}"/>
    <cellStyle name="Normal 2 2 2 2 6" xfId="6" xr:uid="{EB328F2E-F32F-4B3D-ABF9-A980900D1913}"/>
    <cellStyle name="Normal 2 2 2 3" xfId="5" xr:uid="{AFF4702D-ABB6-4AC2-90F4-26A69DFDE1E2}"/>
    <cellStyle name="Normal 2 2 3 2" xfId="1" xr:uid="{0587C11E-8B9F-4F75-97B5-52AC0B6EA926}"/>
    <cellStyle name="Porcentaje 2 4" xfId="10" xr:uid="{ED9F4F4B-6A51-4DD9-AB69-E1A83BE6B3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https://anifiles.blob.core.windows.net/firmacorreo/logo-ani-firma.png"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https://anifiles.blob.core.windows.net/firmacorreo/logo-ani-firma.png" TargetMode="External"/></Relationships>
</file>

<file path=xl/drawings/drawing1.xml><?xml version="1.0" encoding="utf-8"?>
<xdr:wsDr xmlns:xdr="http://schemas.openxmlformats.org/drawingml/2006/spreadsheetDrawing" xmlns:a="http://schemas.openxmlformats.org/drawingml/2006/main">
  <xdr:twoCellAnchor>
    <xdr:from>
      <xdr:col>0</xdr:col>
      <xdr:colOff>273844</xdr:colOff>
      <xdr:row>0</xdr:row>
      <xdr:rowOff>142875</xdr:rowOff>
    </xdr:from>
    <xdr:to>
      <xdr:col>0</xdr:col>
      <xdr:colOff>1120878</xdr:colOff>
      <xdr:row>4</xdr:row>
      <xdr:rowOff>107156</xdr:rowOff>
    </xdr:to>
    <xdr:pic>
      <xdr:nvPicPr>
        <xdr:cNvPr id="2" name="Imagen 1">
          <a:extLst>
            <a:ext uri="{FF2B5EF4-FFF2-40B4-BE49-F238E27FC236}">
              <a16:creationId xmlns:a16="http://schemas.microsoft.com/office/drawing/2014/main" id="{0810C011-3873-4004-8780-7B2273B39CC2}"/>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273844" y="142875"/>
          <a:ext cx="847034" cy="10787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784140</xdr:colOff>
      <xdr:row>0</xdr:row>
      <xdr:rowOff>18433</xdr:rowOff>
    </xdr:from>
    <xdr:to>
      <xdr:col>0</xdr:col>
      <xdr:colOff>2310750</xdr:colOff>
      <xdr:row>4</xdr:row>
      <xdr:rowOff>178594</xdr:rowOff>
    </xdr:to>
    <xdr:pic>
      <xdr:nvPicPr>
        <xdr:cNvPr id="2" name="Imagen 1">
          <a:extLst>
            <a:ext uri="{FF2B5EF4-FFF2-40B4-BE49-F238E27FC236}">
              <a16:creationId xmlns:a16="http://schemas.microsoft.com/office/drawing/2014/main" id="{FFE1E633-AF40-4CC7-A490-60478E4D8BE3}"/>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784140" y="18433"/>
          <a:ext cx="1526610" cy="1172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E62D3-3F05-4142-A2B9-3BBE1F98F684}">
  <dimension ref="A1:F153"/>
  <sheetViews>
    <sheetView tabSelected="1" zoomScale="68" zoomScaleNormal="68" zoomScaleSheetLayoutView="89" workbookViewId="0">
      <selection activeCell="H13" sqref="H13"/>
    </sheetView>
  </sheetViews>
  <sheetFormatPr baseColWidth="10" defaultRowHeight="15.75" x14ac:dyDescent="0.25"/>
  <cols>
    <col min="1" max="1" width="33.5703125" style="4" customWidth="1"/>
    <col min="2" max="2" width="18.7109375" style="3" customWidth="1"/>
    <col min="3" max="3" width="13.42578125" style="4" customWidth="1"/>
    <col min="4" max="4" width="11.5703125" style="4" customWidth="1"/>
    <col min="5" max="5" width="75.5703125" style="5" customWidth="1"/>
    <col min="6" max="6" width="31.140625" style="5" customWidth="1"/>
    <col min="7" max="7" width="23.140625" style="4" customWidth="1"/>
    <col min="8" max="16384" width="11.42578125" style="4"/>
  </cols>
  <sheetData>
    <row r="1" spans="1:6" s="1" customFormat="1" ht="18.75" x14ac:dyDescent="0.25"/>
    <row r="2" spans="1:6" s="1" customFormat="1" ht="23.25" x14ac:dyDescent="0.25">
      <c r="A2" s="216" t="s">
        <v>434</v>
      </c>
      <c r="B2" s="216"/>
      <c r="C2" s="216"/>
      <c r="D2" s="216"/>
      <c r="E2" s="216"/>
      <c r="F2" s="216"/>
    </row>
    <row r="3" spans="1:6" s="1" customFormat="1" ht="23.25" x14ac:dyDescent="0.25">
      <c r="A3" s="216" t="s">
        <v>435</v>
      </c>
      <c r="B3" s="216"/>
      <c r="C3" s="216"/>
      <c r="D3" s="216"/>
      <c r="E3" s="216"/>
      <c r="F3" s="216"/>
    </row>
    <row r="4" spans="1:6" s="1" customFormat="1" ht="21" x14ac:dyDescent="0.25">
      <c r="A4" s="217" t="s">
        <v>436</v>
      </c>
      <c r="B4" s="217"/>
      <c r="C4" s="217"/>
      <c r="D4" s="217"/>
      <c r="E4" s="217"/>
      <c r="F4" s="217"/>
    </row>
    <row r="5" spans="1:6" ht="16.5" thickBot="1" x14ac:dyDescent="0.3">
      <c r="A5" s="2"/>
    </row>
    <row r="6" spans="1:6" ht="27" customHeight="1" x14ac:dyDescent="0.25">
      <c r="A6" s="251" t="s">
        <v>0</v>
      </c>
      <c r="B6" s="252" t="s">
        <v>1</v>
      </c>
      <c r="C6" s="252" t="s">
        <v>2</v>
      </c>
      <c r="D6" s="252" t="s">
        <v>3</v>
      </c>
      <c r="E6" s="252" t="s">
        <v>4</v>
      </c>
      <c r="F6" s="253" t="s">
        <v>5</v>
      </c>
    </row>
    <row r="7" spans="1:6" ht="30.75" customHeight="1" thickBot="1" x14ac:dyDescent="0.3">
      <c r="A7" s="254"/>
      <c r="B7" s="255"/>
      <c r="C7" s="255"/>
      <c r="D7" s="255"/>
      <c r="E7" s="255"/>
      <c r="F7" s="256"/>
    </row>
    <row r="8" spans="1:6" s="2" customFormat="1" ht="24.95" customHeight="1" x14ac:dyDescent="0.25">
      <c r="A8" s="195" t="s">
        <v>6</v>
      </c>
      <c r="B8" s="75" t="s">
        <v>37</v>
      </c>
      <c r="C8" s="75">
        <v>10</v>
      </c>
      <c r="D8" s="200" t="s">
        <v>14</v>
      </c>
      <c r="E8" s="214" t="s">
        <v>7</v>
      </c>
      <c r="F8" s="76">
        <f>+F17</f>
        <v>10647256000</v>
      </c>
    </row>
    <row r="9" spans="1:6" s="2" customFormat="1" ht="27.75" customHeight="1" thickBot="1" x14ac:dyDescent="0.3">
      <c r="A9" s="197"/>
      <c r="B9" s="77" t="s">
        <v>13</v>
      </c>
      <c r="C9" s="77">
        <v>20</v>
      </c>
      <c r="D9" s="202"/>
      <c r="E9" s="215"/>
      <c r="F9" s="79">
        <f>+F10+F16+F18+F26</f>
        <v>123671976110</v>
      </c>
    </row>
    <row r="10" spans="1:6" ht="36" customHeight="1" x14ac:dyDescent="0.25">
      <c r="A10" s="17" t="s">
        <v>8</v>
      </c>
      <c r="B10" s="80" t="s">
        <v>13</v>
      </c>
      <c r="C10" s="80">
        <v>20</v>
      </c>
      <c r="D10" s="80" t="s">
        <v>14</v>
      </c>
      <c r="E10" s="18" t="s">
        <v>9</v>
      </c>
      <c r="F10" s="81">
        <f>F11</f>
        <v>79066347750</v>
      </c>
    </row>
    <row r="11" spans="1:6" ht="36" customHeight="1" x14ac:dyDescent="0.25">
      <c r="A11" s="9" t="s">
        <v>10</v>
      </c>
      <c r="B11" s="10" t="s">
        <v>13</v>
      </c>
      <c r="C11" s="10">
        <v>20</v>
      </c>
      <c r="D11" s="10" t="s">
        <v>14</v>
      </c>
      <c r="E11" s="7" t="s">
        <v>11</v>
      </c>
      <c r="F11" s="82">
        <f>SUM(F12:F15)</f>
        <v>79066347750</v>
      </c>
    </row>
    <row r="12" spans="1:6" ht="36" customHeight="1" x14ac:dyDescent="0.25">
      <c r="A12" s="11" t="s">
        <v>12</v>
      </c>
      <c r="B12" s="6" t="s">
        <v>13</v>
      </c>
      <c r="C12" s="6">
        <v>20</v>
      </c>
      <c r="D12" s="6" t="s">
        <v>14</v>
      </c>
      <c r="E12" s="8" t="s">
        <v>15</v>
      </c>
      <c r="F12" s="83">
        <v>46310619000</v>
      </c>
    </row>
    <row r="13" spans="1:6" ht="36" customHeight="1" x14ac:dyDescent="0.25">
      <c r="A13" s="11" t="s">
        <v>16</v>
      </c>
      <c r="B13" s="6" t="s">
        <v>13</v>
      </c>
      <c r="C13" s="6">
        <v>20</v>
      </c>
      <c r="D13" s="6" t="s">
        <v>14</v>
      </c>
      <c r="E13" s="8" t="s">
        <v>17</v>
      </c>
      <c r="F13" s="83">
        <v>16155620000</v>
      </c>
    </row>
    <row r="14" spans="1:6" ht="36" customHeight="1" x14ac:dyDescent="0.25">
      <c r="A14" s="11" t="s">
        <v>18</v>
      </c>
      <c r="B14" s="6" t="s">
        <v>13</v>
      </c>
      <c r="C14" s="6">
        <v>20</v>
      </c>
      <c r="D14" s="6" t="s">
        <v>14</v>
      </c>
      <c r="E14" s="8" t="s">
        <v>19</v>
      </c>
      <c r="F14" s="83">
        <v>5485571000</v>
      </c>
    </row>
    <row r="15" spans="1:6" s="2" customFormat="1" ht="36" customHeight="1" x14ac:dyDescent="0.25">
      <c r="A15" s="11" t="s">
        <v>20</v>
      </c>
      <c r="B15" s="6" t="s">
        <v>13</v>
      </c>
      <c r="C15" s="6">
        <v>20</v>
      </c>
      <c r="D15" s="6" t="s">
        <v>14</v>
      </c>
      <c r="E15" s="8" t="s">
        <v>21</v>
      </c>
      <c r="F15" s="83">
        <v>11114537750</v>
      </c>
    </row>
    <row r="16" spans="1:6" ht="36" customHeight="1" x14ac:dyDescent="0.25">
      <c r="A16" s="9" t="s">
        <v>22</v>
      </c>
      <c r="B16" s="10" t="s">
        <v>13</v>
      </c>
      <c r="C16" s="10">
        <v>20</v>
      </c>
      <c r="D16" s="10" t="s">
        <v>14</v>
      </c>
      <c r="E16" s="7" t="s">
        <v>242</v>
      </c>
      <c r="F16" s="84">
        <v>22397242000</v>
      </c>
    </row>
    <row r="17" spans="1:6" ht="36" customHeight="1" x14ac:dyDescent="0.25">
      <c r="A17" s="167" t="s">
        <v>23</v>
      </c>
      <c r="B17" s="10" t="s">
        <v>37</v>
      </c>
      <c r="C17" s="10">
        <v>10</v>
      </c>
      <c r="D17" s="169" t="s">
        <v>14</v>
      </c>
      <c r="E17" s="171" t="s">
        <v>24</v>
      </c>
      <c r="F17" s="84">
        <f>+F25</f>
        <v>10647256000</v>
      </c>
    </row>
    <row r="18" spans="1:6" ht="36" customHeight="1" x14ac:dyDescent="0.25">
      <c r="A18" s="168"/>
      <c r="B18" s="10" t="s">
        <v>13</v>
      </c>
      <c r="C18" s="10">
        <v>20</v>
      </c>
      <c r="D18" s="170"/>
      <c r="E18" s="172"/>
      <c r="F18" s="84">
        <f>+F19+F22</f>
        <v>6139374360</v>
      </c>
    </row>
    <row r="19" spans="1:6" ht="36" customHeight="1" x14ac:dyDescent="0.25">
      <c r="A19" s="9" t="s">
        <v>25</v>
      </c>
      <c r="B19" s="10" t="s">
        <v>13</v>
      </c>
      <c r="C19" s="10">
        <v>20</v>
      </c>
      <c r="D19" s="10" t="s">
        <v>14</v>
      </c>
      <c r="E19" s="7" t="s">
        <v>26</v>
      </c>
      <c r="F19" s="84">
        <f>+F20</f>
        <v>5923654360</v>
      </c>
    </row>
    <row r="20" spans="1:6" ht="36" customHeight="1" x14ac:dyDescent="0.25">
      <c r="A20" s="9" t="s">
        <v>27</v>
      </c>
      <c r="B20" s="10" t="s">
        <v>13</v>
      </c>
      <c r="C20" s="10">
        <v>20</v>
      </c>
      <c r="D20" s="10" t="s">
        <v>14</v>
      </c>
      <c r="E20" s="7" t="s">
        <v>228</v>
      </c>
      <c r="F20" s="84">
        <f>+F21</f>
        <v>5923654360</v>
      </c>
    </row>
    <row r="21" spans="1:6" ht="36" customHeight="1" x14ac:dyDescent="0.25">
      <c r="A21" s="11" t="s">
        <v>28</v>
      </c>
      <c r="B21" s="6" t="s">
        <v>13</v>
      </c>
      <c r="C21" s="6">
        <v>20</v>
      </c>
      <c r="D21" s="6" t="s">
        <v>14</v>
      </c>
      <c r="E21" s="8" t="s">
        <v>29</v>
      </c>
      <c r="F21" s="83">
        <v>5923654360</v>
      </c>
    </row>
    <row r="22" spans="1:6" ht="36" customHeight="1" x14ac:dyDescent="0.25">
      <c r="A22" s="9" t="s">
        <v>30</v>
      </c>
      <c r="B22" s="10" t="s">
        <v>13</v>
      </c>
      <c r="C22" s="10">
        <v>20</v>
      </c>
      <c r="D22" s="10" t="s">
        <v>14</v>
      </c>
      <c r="E22" s="7" t="s">
        <v>31</v>
      </c>
      <c r="F22" s="84">
        <f>F23</f>
        <v>215720000</v>
      </c>
    </row>
    <row r="23" spans="1:6" ht="36" customHeight="1" x14ac:dyDescent="0.25">
      <c r="A23" s="9" t="s">
        <v>32</v>
      </c>
      <c r="B23" s="10" t="s">
        <v>13</v>
      </c>
      <c r="C23" s="10">
        <v>20</v>
      </c>
      <c r="D23" s="10" t="s">
        <v>14</v>
      </c>
      <c r="E23" s="7" t="s">
        <v>33</v>
      </c>
      <c r="F23" s="84">
        <f>F24</f>
        <v>215720000</v>
      </c>
    </row>
    <row r="24" spans="1:6" ht="36" customHeight="1" x14ac:dyDescent="0.25">
      <c r="A24" s="11" t="s">
        <v>34</v>
      </c>
      <c r="B24" s="6" t="s">
        <v>13</v>
      </c>
      <c r="C24" s="6">
        <v>20</v>
      </c>
      <c r="D24" s="6" t="s">
        <v>14</v>
      </c>
      <c r="E24" s="8" t="s">
        <v>35</v>
      </c>
      <c r="F24" s="83">
        <v>215720000</v>
      </c>
    </row>
    <row r="25" spans="1:6" ht="36" customHeight="1" x14ac:dyDescent="0.25">
      <c r="A25" s="12" t="s">
        <v>36</v>
      </c>
      <c r="B25" s="27" t="s">
        <v>37</v>
      </c>
      <c r="C25" s="27">
        <v>10</v>
      </c>
      <c r="D25" s="27" t="s">
        <v>14</v>
      </c>
      <c r="E25" s="14" t="s">
        <v>38</v>
      </c>
      <c r="F25" s="84">
        <v>10647256000</v>
      </c>
    </row>
    <row r="26" spans="1:6" ht="36" customHeight="1" x14ac:dyDescent="0.25">
      <c r="A26" s="9" t="s">
        <v>39</v>
      </c>
      <c r="B26" s="10" t="s">
        <v>13</v>
      </c>
      <c r="C26" s="10">
        <v>20</v>
      </c>
      <c r="D26" s="10" t="s">
        <v>14</v>
      </c>
      <c r="E26" s="7" t="s">
        <v>40</v>
      </c>
      <c r="F26" s="84">
        <f>F27</f>
        <v>16069012000</v>
      </c>
    </row>
    <row r="27" spans="1:6" ht="36" customHeight="1" x14ac:dyDescent="0.25">
      <c r="A27" s="9" t="s">
        <v>41</v>
      </c>
      <c r="B27" s="10" t="s">
        <v>13</v>
      </c>
      <c r="C27" s="10">
        <v>20</v>
      </c>
      <c r="D27" s="10" t="s">
        <v>14</v>
      </c>
      <c r="E27" s="7" t="s">
        <v>42</v>
      </c>
      <c r="F27" s="84">
        <f>SUM(F28)</f>
        <v>16069012000</v>
      </c>
    </row>
    <row r="28" spans="1:6" ht="36" customHeight="1" thickBot="1" x14ac:dyDescent="0.3">
      <c r="A28" s="15" t="s">
        <v>43</v>
      </c>
      <c r="B28" s="13" t="s">
        <v>13</v>
      </c>
      <c r="C28" s="13">
        <v>20</v>
      </c>
      <c r="D28" s="13" t="s">
        <v>14</v>
      </c>
      <c r="E28" s="16" t="s">
        <v>44</v>
      </c>
      <c r="F28" s="83">
        <v>16069012000</v>
      </c>
    </row>
    <row r="29" spans="1:6" s="2" customFormat="1" ht="29.25" customHeight="1" x14ac:dyDescent="0.25">
      <c r="A29" s="195" t="s">
        <v>45</v>
      </c>
      <c r="B29" s="200" t="s">
        <v>37</v>
      </c>
      <c r="C29" s="200">
        <v>11</v>
      </c>
      <c r="D29" s="75" t="s">
        <v>14</v>
      </c>
      <c r="E29" s="209" t="s">
        <v>46</v>
      </c>
      <c r="F29" s="85">
        <f>+F31</f>
        <v>1907097618124</v>
      </c>
    </row>
    <row r="30" spans="1:6" s="2" customFormat="1" ht="32.25" customHeight="1" thickBot="1" x14ac:dyDescent="0.3">
      <c r="A30" s="197"/>
      <c r="B30" s="202"/>
      <c r="C30" s="202"/>
      <c r="D30" s="78" t="s">
        <v>52</v>
      </c>
      <c r="E30" s="210"/>
      <c r="F30" s="86">
        <f>+F32</f>
        <v>106742138967</v>
      </c>
    </row>
    <row r="31" spans="1:6" ht="24.95" customHeight="1" x14ac:dyDescent="0.25">
      <c r="A31" s="211" t="s">
        <v>47</v>
      </c>
      <c r="B31" s="212" t="s">
        <v>37</v>
      </c>
      <c r="C31" s="212">
        <v>11</v>
      </c>
      <c r="D31" s="80" t="s">
        <v>14</v>
      </c>
      <c r="E31" s="213" t="s">
        <v>48</v>
      </c>
      <c r="F31" s="87">
        <f>+F35</f>
        <v>1907097618124</v>
      </c>
    </row>
    <row r="32" spans="1:6" ht="24.95" customHeight="1" x14ac:dyDescent="0.25">
      <c r="A32" s="168"/>
      <c r="B32" s="170"/>
      <c r="C32" s="170"/>
      <c r="D32" s="80" t="s">
        <v>52</v>
      </c>
      <c r="E32" s="172"/>
      <c r="F32" s="87">
        <f>+F33</f>
        <v>106742138967</v>
      </c>
    </row>
    <row r="33" spans="1:6" ht="24.95" customHeight="1" x14ac:dyDescent="0.25">
      <c r="A33" s="17" t="s">
        <v>49</v>
      </c>
      <c r="B33" s="80" t="s">
        <v>37</v>
      </c>
      <c r="C33" s="80">
        <v>11</v>
      </c>
      <c r="D33" s="80" t="s">
        <v>52</v>
      </c>
      <c r="E33" s="18" t="s">
        <v>50</v>
      </c>
      <c r="F33" s="87">
        <f>+F34</f>
        <v>106742138967</v>
      </c>
    </row>
    <row r="34" spans="1:6" ht="24.95" customHeight="1" x14ac:dyDescent="0.25">
      <c r="A34" s="19" t="s">
        <v>51</v>
      </c>
      <c r="B34" s="13" t="s">
        <v>37</v>
      </c>
      <c r="C34" s="13">
        <v>11</v>
      </c>
      <c r="D34" s="13" t="s">
        <v>52</v>
      </c>
      <c r="E34" s="20" t="s">
        <v>53</v>
      </c>
      <c r="F34" s="83">
        <v>106742138967</v>
      </c>
    </row>
    <row r="35" spans="1:6" ht="24.95" customHeight="1" x14ac:dyDescent="0.25">
      <c r="A35" s="9" t="s">
        <v>54</v>
      </c>
      <c r="B35" s="10" t="s">
        <v>37</v>
      </c>
      <c r="C35" s="10">
        <v>11</v>
      </c>
      <c r="D35" s="10" t="s">
        <v>14</v>
      </c>
      <c r="E35" s="7" t="s">
        <v>55</v>
      </c>
      <c r="F35" s="88">
        <f>SUM(F36)</f>
        <v>1907097618124</v>
      </c>
    </row>
    <row r="36" spans="1:6" ht="24.95" customHeight="1" thickBot="1" x14ac:dyDescent="0.3">
      <c r="A36" s="15" t="s">
        <v>56</v>
      </c>
      <c r="B36" s="13" t="s">
        <v>37</v>
      </c>
      <c r="C36" s="13">
        <v>11</v>
      </c>
      <c r="D36" s="13" t="s">
        <v>14</v>
      </c>
      <c r="E36" s="16" t="s">
        <v>57</v>
      </c>
      <c r="F36" s="89">
        <v>1907097618124</v>
      </c>
    </row>
    <row r="37" spans="1:6" s="2" customFormat="1" ht="24.95" customHeight="1" x14ac:dyDescent="0.25">
      <c r="A37" s="195" t="s">
        <v>58</v>
      </c>
      <c r="B37" s="198" t="s">
        <v>37</v>
      </c>
      <c r="C37" s="90">
        <v>10</v>
      </c>
      <c r="D37" s="200" t="s">
        <v>14</v>
      </c>
      <c r="E37" s="203" t="s">
        <v>59</v>
      </c>
      <c r="F37" s="85">
        <f>+F40+F102+F108+F118+F124+F132</f>
        <v>421322646094</v>
      </c>
    </row>
    <row r="38" spans="1:6" s="2" customFormat="1" ht="24.95" customHeight="1" x14ac:dyDescent="0.25">
      <c r="A38" s="196"/>
      <c r="B38" s="199"/>
      <c r="C38" s="91">
        <v>11</v>
      </c>
      <c r="D38" s="201"/>
      <c r="E38" s="204"/>
      <c r="F38" s="92">
        <f>+F41+F125</f>
        <v>6787938619340</v>
      </c>
    </row>
    <row r="39" spans="1:6" s="2" customFormat="1" ht="24.95" customHeight="1" thickBot="1" x14ac:dyDescent="0.3">
      <c r="A39" s="197"/>
      <c r="B39" s="93" t="s">
        <v>13</v>
      </c>
      <c r="C39" s="94">
        <v>20</v>
      </c>
      <c r="D39" s="202"/>
      <c r="E39" s="205"/>
      <c r="F39" s="86">
        <f>+F109+F133</f>
        <v>172945553158</v>
      </c>
    </row>
    <row r="40" spans="1:6" s="2" customFormat="1" ht="24.95" customHeight="1" x14ac:dyDescent="0.25">
      <c r="A40" s="206" t="s">
        <v>60</v>
      </c>
      <c r="B40" s="207" t="s">
        <v>37</v>
      </c>
      <c r="C40" s="34">
        <v>10</v>
      </c>
      <c r="D40" s="207" t="s">
        <v>14</v>
      </c>
      <c r="E40" s="208" t="s">
        <v>61</v>
      </c>
      <c r="F40" s="95">
        <f>+F42</f>
        <v>388190831399</v>
      </c>
    </row>
    <row r="41" spans="1:6" s="2" customFormat="1" ht="24.95" customHeight="1" x14ac:dyDescent="0.25">
      <c r="A41" s="182"/>
      <c r="B41" s="184"/>
      <c r="C41" s="37">
        <v>11</v>
      </c>
      <c r="D41" s="184"/>
      <c r="E41" s="186"/>
      <c r="F41" s="95">
        <f>+F43</f>
        <v>6076968171516</v>
      </c>
    </row>
    <row r="42" spans="1:6" ht="24.95" customHeight="1" x14ac:dyDescent="0.25">
      <c r="A42" s="181" t="s">
        <v>62</v>
      </c>
      <c r="B42" s="183" t="s">
        <v>37</v>
      </c>
      <c r="C42" s="34">
        <v>10</v>
      </c>
      <c r="D42" s="183" t="s">
        <v>14</v>
      </c>
      <c r="E42" s="185" t="s">
        <v>63</v>
      </c>
      <c r="F42" s="96">
        <f>+F48+F64+F70+F100</f>
        <v>388190831399</v>
      </c>
    </row>
    <row r="43" spans="1:6" ht="24.95" customHeight="1" x14ac:dyDescent="0.25">
      <c r="A43" s="182"/>
      <c r="B43" s="184"/>
      <c r="C43" s="37">
        <v>11</v>
      </c>
      <c r="D43" s="184"/>
      <c r="E43" s="186"/>
      <c r="F43" s="96">
        <f>+F44+F46+F49+F52+F54+F56+F58+F60+F62+F66+F68+F72+F74+F76+F78+F80+F82+F84+F86+F88+F90+F92+F94+F96+F98</f>
        <v>6076968171516</v>
      </c>
    </row>
    <row r="44" spans="1:6" ht="60.75" customHeight="1" x14ac:dyDescent="0.25">
      <c r="A44" s="36" t="s">
        <v>268</v>
      </c>
      <c r="B44" s="37" t="s">
        <v>37</v>
      </c>
      <c r="C44" s="37">
        <v>11</v>
      </c>
      <c r="D44" s="37" t="s">
        <v>14</v>
      </c>
      <c r="E44" s="38" t="s">
        <v>437</v>
      </c>
      <c r="F44" s="96">
        <f>+F45</f>
        <v>274039880659</v>
      </c>
    </row>
    <row r="45" spans="1:6" ht="60.75" customHeight="1" x14ac:dyDescent="0.25">
      <c r="A45" s="39" t="s">
        <v>438</v>
      </c>
      <c r="B45" s="40" t="s">
        <v>37</v>
      </c>
      <c r="C45" s="40">
        <v>11</v>
      </c>
      <c r="D45" s="40" t="s">
        <v>14</v>
      </c>
      <c r="E45" s="41" t="s">
        <v>91</v>
      </c>
      <c r="F45" s="97">
        <v>274039880659</v>
      </c>
    </row>
    <row r="46" spans="1:6" ht="60.75" customHeight="1" x14ac:dyDescent="0.25">
      <c r="A46" s="36" t="s">
        <v>269</v>
      </c>
      <c r="B46" s="37" t="s">
        <v>37</v>
      </c>
      <c r="C46" s="37">
        <v>11</v>
      </c>
      <c r="D46" s="37" t="s">
        <v>14</v>
      </c>
      <c r="E46" s="35" t="s">
        <v>439</v>
      </c>
      <c r="F46" s="96">
        <f t="shared" ref="F46" si="0">+F47</f>
        <v>3452936109</v>
      </c>
    </row>
    <row r="47" spans="1:6" ht="60.75" customHeight="1" x14ac:dyDescent="0.25">
      <c r="A47" s="39" t="s">
        <v>270</v>
      </c>
      <c r="B47" s="40" t="s">
        <v>37</v>
      </c>
      <c r="C47" s="40">
        <v>11</v>
      </c>
      <c r="D47" s="40" t="s">
        <v>14</v>
      </c>
      <c r="E47" s="41" t="s">
        <v>91</v>
      </c>
      <c r="F47" s="97">
        <v>3452936109</v>
      </c>
    </row>
    <row r="48" spans="1:6" ht="30" customHeight="1" x14ac:dyDescent="0.25">
      <c r="A48" s="192" t="s">
        <v>271</v>
      </c>
      <c r="B48" s="193" t="s">
        <v>37</v>
      </c>
      <c r="C48" s="37">
        <v>10</v>
      </c>
      <c r="D48" s="183" t="s">
        <v>14</v>
      </c>
      <c r="E48" s="185" t="s">
        <v>440</v>
      </c>
      <c r="F48" s="96">
        <f>+F50</f>
        <v>188487798382</v>
      </c>
    </row>
    <row r="49" spans="1:6" ht="31.5" customHeight="1" x14ac:dyDescent="0.25">
      <c r="A49" s="192"/>
      <c r="B49" s="194"/>
      <c r="C49" s="37">
        <v>11</v>
      </c>
      <c r="D49" s="184"/>
      <c r="E49" s="186"/>
      <c r="F49" s="96">
        <f>+F51</f>
        <v>124170294946</v>
      </c>
    </row>
    <row r="50" spans="1:6" ht="28.5" customHeight="1" x14ac:dyDescent="0.25">
      <c r="A50" s="187" t="s">
        <v>272</v>
      </c>
      <c r="B50" s="188" t="s">
        <v>37</v>
      </c>
      <c r="C50" s="40">
        <v>10</v>
      </c>
      <c r="D50" s="40" t="s">
        <v>14</v>
      </c>
      <c r="E50" s="190" t="s">
        <v>91</v>
      </c>
      <c r="F50" s="98">
        <v>188487798382</v>
      </c>
    </row>
    <row r="51" spans="1:6" ht="35.25" customHeight="1" x14ac:dyDescent="0.25">
      <c r="A51" s="187"/>
      <c r="B51" s="189"/>
      <c r="C51" s="40">
        <v>11</v>
      </c>
      <c r="D51" s="40" t="s">
        <v>14</v>
      </c>
      <c r="E51" s="191"/>
      <c r="F51" s="98">
        <v>124170294946</v>
      </c>
    </row>
    <row r="52" spans="1:6" ht="60.75" customHeight="1" x14ac:dyDescent="0.25">
      <c r="A52" s="36" t="s">
        <v>273</v>
      </c>
      <c r="B52" s="37" t="s">
        <v>37</v>
      </c>
      <c r="C52" s="37">
        <v>11</v>
      </c>
      <c r="D52" s="37" t="s">
        <v>14</v>
      </c>
      <c r="E52" s="44" t="s">
        <v>441</v>
      </c>
      <c r="F52" s="96">
        <f t="shared" ref="F52" si="1">+F53</f>
        <v>238710063474</v>
      </c>
    </row>
    <row r="53" spans="1:6" ht="60.75" customHeight="1" x14ac:dyDescent="0.25">
      <c r="A53" s="39" t="s">
        <v>442</v>
      </c>
      <c r="B53" s="40" t="s">
        <v>37</v>
      </c>
      <c r="C53" s="40">
        <v>11</v>
      </c>
      <c r="D53" s="40" t="s">
        <v>14</v>
      </c>
      <c r="E53" s="41" t="s">
        <v>91</v>
      </c>
      <c r="F53" s="98">
        <v>238710063474</v>
      </c>
    </row>
    <row r="54" spans="1:6" ht="60.75" customHeight="1" x14ac:dyDescent="0.25">
      <c r="A54" s="36" t="s">
        <v>274</v>
      </c>
      <c r="B54" s="37" t="s">
        <v>37</v>
      </c>
      <c r="C54" s="37">
        <v>11</v>
      </c>
      <c r="D54" s="37" t="s">
        <v>14</v>
      </c>
      <c r="E54" s="38" t="s">
        <v>275</v>
      </c>
      <c r="F54" s="96">
        <f t="shared" ref="F54" si="2">+F55</f>
        <v>347826440817</v>
      </c>
    </row>
    <row r="55" spans="1:6" ht="60.75" customHeight="1" x14ac:dyDescent="0.25">
      <c r="A55" s="39" t="s">
        <v>276</v>
      </c>
      <c r="B55" s="40" t="s">
        <v>37</v>
      </c>
      <c r="C55" s="40">
        <v>11</v>
      </c>
      <c r="D55" s="40" t="s">
        <v>14</v>
      </c>
      <c r="E55" s="41" t="s">
        <v>91</v>
      </c>
      <c r="F55" s="98">
        <v>347826440817</v>
      </c>
    </row>
    <row r="56" spans="1:6" ht="60.75" customHeight="1" x14ac:dyDescent="0.25">
      <c r="A56" s="36" t="s">
        <v>277</v>
      </c>
      <c r="B56" s="37" t="s">
        <v>37</v>
      </c>
      <c r="C56" s="37">
        <v>11</v>
      </c>
      <c r="D56" s="37" t="s">
        <v>14</v>
      </c>
      <c r="E56" s="38" t="s">
        <v>278</v>
      </c>
      <c r="F56" s="96">
        <f t="shared" ref="F56" si="3">+F57</f>
        <v>326040964015</v>
      </c>
    </row>
    <row r="57" spans="1:6" ht="60.75" customHeight="1" x14ac:dyDescent="0.25">
      <c r="A57" s="39" t="s">
        <v>279</v>
      </c>
      <c r="B57" s="40" t="s">
        <v>37</v>
      </c>
      <c r="C57" s="40">
        <v>11</v>
      </c>
      <c r="D57" s="40" t="s">
        <v>14</v>
      </c>
      <c r="E57" s="41" t="s">
        <v>91</v>
      </c>
      <c r="F57" s="98">
        <v>326040964015</v>
      </c>
    </row>
    <row r="58" spans="1:6" ht="60.75" customHeight="1" x14ac:dyDescent="0.25">
      <c r="A58" s="36" t="s">
        <v>280</v>
      </c>
      <c r="B58" s="37" t="s">
        <v>37</v>
      </c>
      <c r="C58" s="37">
        <v>11</v>
      </c>
      <c r="D58" s="37" t="s">
        <v>14</v>
      </c>
      <c r="E58" s="38" t="s">
        <v>443</v>
      </c>
      <c r="F58" s="96">
        <f t="shared" ref="F58" si="4">+F59</f>
        <v>229958501407</v>
      </c>
    </row>
    <row r="59" spans="1:6" ht="60.75" customHeight="1" x14ac:dyDescent="0.25">
      <c r="A59" s="39" t="s">
        <v>281</v>
      </c>
      <c r="B59" s="40" t="s">
        <v>37</v>
      </c>
      <c r="C59" s="40">
        <v>11</v>
      </c>
      <c r="D59" s="40" t="s">
        <v>14</v>
      </c>
      <c r="E59" s="41" t="s">
        <v>91</v>
      </c>
      <c r="F59" s="98">
        <v>229958501407</v>
      </c>
    </row>
    <row r="60" spans="1:6" ht="60.75" customHeight="1" x14ac:dyDescent="0.25">
      <c r="A60" s="36" t="s">
        <v>282</v>
      </c>
      <c r="B60" s="37" t="s">
        <v>37</v>
      </c>
      <c r="C60" s="37">
        <v>11</v>
      </c>
      <c r="D60" s="37" t="s">
        <v>14</v>
      </c>
      <c r="E60" s="38" t="s">
        <v>444</v>
      </c>
      <c r="F60" s="96">
        <f t="shared" ref="F60" si="5">+F61</f>
        <v>249425160104</v>
      </c>
    </row>
    <row r="61" spans="1:6" ht="60.75" customHeight="1" x14ac:dyDescent="0.25">
      <c r="A61" s="39" t="s">
        <v>283</v>
      </c>
      <c r="B61" s="40" t="s">
        <v>37</v>
      </c>
      <c r="C61" s="40">
        <v>11</v>
      </c>
      <c r="D61" s="40" t="s">
        <v>14</v>
      </c>
      <c r="E61" s="41" t="s">
        <v>91</v>
      </c>
      <c r="F61" s="98">
        <v>249425160104</v>
      </c>
    </row>
    <row r="62" spans="1:6" ht="60.75" customHeight="1" x14ac:dyDescent="0.25">
      <c r="A62" s="36" t="s">
        <v>284</v>
      </c>
      <c r="B62" s="37" t="s">
        <v>37</v>
      </c>
      <c r="C62" s="37">
        <v>11</v>
      </c>
      <c r="D62" s="37" t="s">
        <v>14</v>
      </c>
      <c r="E62" s="38" t="s">
        <v>445</v>
      </c>
      <c r="F62" s="96">
        <f t="shared" ref="F62" si="6">+F63</f>
        <v>275613760759</v>
      </c>
    </row>
    <row r="63" spans="1:6" ht="60.75" customHeight="1" x14ac:dyDescent="0.25">
      <c r="A63" s="39" t="s">
        <v>285</v>
      </c>
      <c r="B63" s="40" t="s">
        <v>37</v>
      </c>
      <c r="C63" s="40">
        <v>11</v>
      </c>
      <c r="D63" s="40" t="s">
        <v>14</v>
      </c>
      <c r="E63" s="41" t="s">
        <v>91</v>
      </c>
      <c r="F63" s="98">
        <v>275613760759</v>
      </c>
    </row>
    <row r="64" spans="1:6" ht="60.75" customHeight="1" x14ac:dyDescent="0.25">
      <c r="A64" s="45" t="s">
        <v>286</v>
      </c>
      <c r="B64" s="37" t="s">
        <v>37</v>
      </c>
      <c r="C64" s="37">
        <v>10</v>
      </c>
      <c r="D64" s="37" t="s">
        <v>14</v>
      </c>
      <c r="E64" s="38" t="s">
        <v>446</v>
      </c>
      <c r="F64" s="96">
        <f t="shared" ref="F64" si="7">+F65</f>
        <v>8400825772</v>
      </c>
    </row>
    <row r="65" spans="1:6" ht="60.75" customHeight="1" x14ac:dyDescent="0.25">
      <c r="A65" s="39" t="s">
        <v>287</v>
      </c>
      <c r="B65" s="40" t="s">
        <v>37</v>
      </c>
      <c r="C65" s="40">
        <v>10</v>
      </c>
      <c r="D65" s="40" t="s">
        <v>14</v>
      </c>
      <c r="E65" s="41" t="s">
        <v>91</v>
      </c>
      <c r="F65" s="98">
        <v>8400825772</v>
      </c>
    </row>
    <row r="66" spans="1:6" ht="60.75" customHeight="1" x14ac:dyDescent="0.25">
      <c r="A66" s="36" t="s">
        <v>288</v>
      </c>
      <c r="B66" s="37" t="s">
        <v>37</v>
      </c>
      <c r="C66" s="37">
        <v>11</v>
      </c>
      <c r="D66" s="37" t="s">
        <v>14</v>
      </c>
      <c r="E66" s="38" t="s">
        <v>447</v>
      </c>
      <c r="F66" s="96">
        <f t="shared" ref="F66" si="8">+F67</f>
        <v>294524515023</v>
      </c>
    </row>
    <row r="67" spans="1:6" ht="60.75" customHeight="1" x14ac:dyDescent="0.25">
      <c r="A67" s="39" t="s">
        <v>289</v>
      </c>
      <c r="B67" s="40" t="s">
        <v>37</v>
      </c>
      <c r="C67" s="40">
        <v>11</v>
      </c>
      <c r="D67" s="40" t="s">
        <v>14</v>
      </c>
      <c r="E67" s="41" t="s">
        <v>91</v>
      </c>
      <c r="F67" s="98">
        <v>294524515023</v>
      </c>
    </row>
    <row r="68" spans="1:6" ht="60.75" customHeight="1" x14ac:dyDescent="0.25">
      <c r="A68" s="36" t="s">
        <v>290</v>
      </c>
      <c r="B68" s="37" t="s">
        <v>37</v>
      </c>
      <c r="C68" s="37">
        <v>11</v>
      </c>
      <c r="D68" s="37" t="s">
        <v>14</v>
      </c>
      <c r="E68" s="38" t="s">
        <v>291</v>
      </c>
      <c r="F68" s="96">
        <f t="shared" ref="F68" si="9">+F69</f>
        <v>339211773865</v>
      </c>
    </row>
    <row r="69" spans="1:6" ht="60.75" customHeight="1" x14ac:dyDescent="0.25">
      <c r="A69" s="39" t="s">
        <v>292</v>
      </c>
      <c r="B69" s="40" t="s">
        <v>37</v>
      </c>
      <c r="C69" s="40">
        <v>11</v>
      </c>
      <c r="D69" s="40" t="s">
        <v>14</v>
      </c>
      <c r="E69" s="41" t="s">
        <v>91</v>
      </c>
      <c r="F69" s="98">
        <v>339211773865</v>
      </c>
    </row>
    <row r="70" spans="1:6" ht="60.75" customHeight="1" x14ac:dyDescent="0.25">
      <c r="A70" s="36" t="s">
        <v>293</v>
      </c>
      <c r="B70" s="37" t="s">
        <v>37</v>
      </c>
      <c r="C70" s="37">
        <v>10</v>
      </c>
      <c r="D70" s="37" t="s">
        <v>14</v>
      </c>
      <c r="E70" s="38" t="s">
        <v>294</v>
      </c>
      <c r="F70" s="96">
        <f t="shared" ref="F70" si="10">+F71</f>
        <v>181302207245</v>
      </c>
    </row>
    <row r="71" spans="1:6" ht="60.75" customHeight="1" x14ac:dyDescent="0.25">
      <c r="A71" s="39" t="s">
        <v>295</v>
      </c>
      <c r="B71" s="40" t="s">
        <v>37</v>
      </c>
      <c r="C71" s="40">
        <v>10</v>
      </c>
      <c r="D71" s="40" t="s">
        <v>14</v>
      </c>
      <c r="E71" s="41" t="s">
        <v>448</v>
      </c>
      <c r="F71" s="98">
        <v>181302207245</v>
      </c>
    </row>
    <row r="72" spans="1:6" ht="60.75" customHeight="1" x14ac:dyDescent="0.25">
      <c r="A72" s="36" t="s">
        <v>296</v>
      </c>
      <c r="B72" s="37" t="s">
        <v>37</v>
      </c>
      <c r="C72" s="37">
        <v>11</v>
      </c>
      <c r="D72" s="37" t="s">
        <v>14</v>
      </c>
      <c r="E72" s="38" t="s">
        <v>297</v>
      </c>
      <c r="F72" s="96">
        <f t="shared" ref="F72" si="11">+F73</f>
        <v>87536781330</v>
      </c>
    </row>
    <row r="73" spans="1:6" ht="60.75" customHeight="1" x14ac:dyDescent="0.25">
      <c r="A73" s="39" t="s">
        <v>298</v>
      </c>
      <c r="B73" s="40" t="s">
        <v>37</v>
      </c>
      <c r="C73" s="40">
        <v>11</v>
      </c>
      <c r="D73" s="40" t="s">
        <v>14</v>
      </c>
      <c r="E73" s="41" t="s">
        <v>91</v>
      </c>
      <c r="F73" s="98">
        <v>87536781330</v>
      </c>
    </row>
    <row r="74" spans="1:6" ht="60.75" customHeight="1" x14ac:dyDescent="0.25">
      <c r="A74" s="36" t="s">
        <v>299</v>
      </c>
      <c r="B74" s="37" t="s">
        <v>37</v>
      </c>
      <c r="C74" s="37">
        <v>11</v>
      </c>
      <c r="D74" s="37" t="s">
        <v>14</v>
      </c>
      <c r="E74" s="38" t="s">
        <v>449</v>
      </c>
      <c r="F74" s="96">
        <f t="shared" ref="F74" si="12">+F75</f>
        <v>224112617118</v>
      </c>
    </row>
    <row r="75" spans="1:6" ht="60.75" customHeight="1" x14ac:dyDescent="0.25">
      <c r="A75" s="39" t="s">
        <v>300</v>
      </c>
      <c r="B75" s="40" t="s">
        <v>37</v>
      </c>
      <c r="C75" s="40">
        <v>11</v>
      </c>
      <c r="D75" s="40" t="s">
        <v>14</v>
      </c>
      <c r="E75" s="41" t="s">
        <v>91</v>
      </c>
      <c r="F75" s="98">
        <v>224112617118</v>
      </c>
    </row>
    <row r="76" spans="1:6" ht="60.75" customHeight="1" x14ac:dyDescent="0.25">
      <c r="A76" s="36" t="s">
        <v>301</v>
      </c>
      <c r="B76" s="37" t="s">
        <v>37</v>
      </c>
      <c r="C76" s="37">
        <v>11</v>
      </c>
      <c r="D76" s="37" t="s">
        <v>14</v>
      </c>
      <c r="E76" s="38" t="s">
        <v>302</v>
      </c>
      <c r="F76" s="96">
        <f t="shared" ref="F76" si="13">+F77</f>
        <v>178011652777</v>
      </c>
    </row>
    <row r="77" spans="1:6" ht="60.75" customHeight="1" x14ac:dyDescent="0.25">
      <c r="A77" s="39" t="s">
        <v>303</v>
      </c>
      <c r="B77" s="40" t="s">
        <v>37</v>
      </c>
      <c r="C77" s="40">
        <v>11</v>
      </c>
      <c r="D77" s="40" t="s">
        <v>14</v>
      </c>
      <c r="E77" s="41" t="s">
        <v>91</v>
      </c>
      <c r="F77" s="98">
        <v>178011652777</v>
      </c>
    </row>
    <row r="78" spans="1:6" ht="60.75" customHeight="1" x14ac:dyDescent="0.25">
      <c r="A78" s="36" t="s">
        <v>304</v>
      </c>
      <c r="B78" s="37" t="s">
        <v>37</v>
      </c>
      <c r="C78" s="37">
        <v>11</v>
      </c>
      <c r="D78" s="37" t="s">
        <v>14</v>
      </c>
      <c r="E78" s="38" t="s">
        <v>450</v>
      </c>
      <c r="F78" s="96">
        <f t="shared" ref="F78" si="14">+F79</f>
        <v>287007159412</v>
      </c>
    </row>
    <row r="79" spans="1:6" ht="60.75" customHeight="1" x14ac:dyDescent="0.25">
      <c r="A79" s="39" t="s">
        <v>305</v>
      </c>
      <c r="B79" s="40" t="s">
        <v>37</v>
      </c>
      <c r="C79" s="40">
        <v>11</v>
      </c>
      <c r="D79" s="40" t="s">
        <v>14</v>
      </c>
      <c r="E79" s="38" t="s">
        <v>91</v>
      </c>
      <c r="F79" s="98">
        <v>287007159412</v>
      </c>
    </row>
    <row r="80" spans="1:6" ht="60.75" customHeight="1" x14ac:dyDescent="0.25">
      <c r="A80" s="36" t="s">
        <v>306</v>
      </c>
      <c r="B80" s="37" t="s">
        <v>37</v>
      </c>
      <c r="C80" s="37">
        <v>11</v>
      </c>
      <c r="D80" s="37" t="s">
        <v>14</v>
      </c>
      <c r="E80" s="38" t="s">
        <v>451</v>
      </c>
      <c r="F80" s="96">
        <f t="shared" ref="F80" si="15">+F81</f>
        <v>351661229344</v>
      </c>
    </row>
    <row r="81" spans="1:6" ht="60.75" customHeight="1" x14ac:dyDescent="0.25">
      <c r="A81" s="39" t="s">
        <v>307</v>
      </c>
      <c r="B81" s="40" t="s">
        <v>37</v>
      </c>
      <c r="C81" s="40">
        <v>11</v>
      </c>
      <c r="D81" s="40" t="s">
        <v>14</v>
      </c>
      <c r="E81" s="41" t="s">
        <v>91</v>
      </c>
      <c r="F81" s="98">
        <v>351661229344</v>
      </c>
    </row>
    <row r="82" spans="1:6" ht="60.75" customHeight="1" x14ac:dyDescent="0.25">
      <c r="A82" s="36" t="s">
        <v>308</v>
      </c>
      <c r="B82" s="37" t="s">
        <v>37</v>
      </c>
      <c r="C82" s="37">
        <v>11</v>
      </c>
      <c r="D82" s="37" t="s">
        <v>14</v>
      </c>
      <c r="E82" s="38" t="s">
        <v>452</v>
      </c>
      <c r="F82" s="96">
        <f t="shared" ref="F82" si="16">+F83</f>
        <v>188943883060</v>
      </c>
    </row>
    <row r="83" spans="1:6" ht="60.75" customHeight="1" x14ac:dyDescent="0.25">
      <c r="A83" s="39" t="s">
        <v>309</v>
      </c>
      <c r="B83" s="40" t="s">
        <v>37</v>
      </c>
      <c r="C83" s="40">
        <v>11</v>
      </c>
      <c r="D83" s="40" t="s">
        <v>14</v>
      </c>
      <c r="E83" s="41" t="s">
        <v>91</v>
      </c>
      <c r="F83" s="98">
        <v>188943883060</v>
      </c>
    </row>
    <row r="84" spans="1:6" ht="60.75" customHeight="1" x14ac:dyDescent="0.25">
      <c r="A84" s="36" t="s">
        <v>310</v>
      </c>
      <c r="B84" s="37" t="s">
        <v>37</v>
      </c>
      <c r="C84" s="37">
        <v>11</v>
      </c>
      <c r="D84" s="37" t="s">
        <v>14</v>
      </c>
      <c r="E84" s="38" t="s">
        <v>453</v>
      </c>
      <c r="F84" s="96">
        <f t="shared" ref="F84" si="17">+F85</f>
        <v>434911818167</v>
      </c>
    </row>
    <row r="85" spans="1:6" ht="60.75" customHeight="1" x14ac:dyDescent="0.25">
      <c r="A85" s="39" t="s">
        <v>311</v>
      </c>
      <c r="B85" s="40" t="s">
        <v>37</v>
      </c>
      <c r="C85" s="40">
        <v>11</v>
      </c>
      <c r="D85" s="40" t="s">
        <v>14</v>
      </c>
      <c r="E85" s="41" t="s">
        <v>91</v>
      </c>
      <c r="F85" s="98">
        <v>434911818167</v>
      </c>
    </row>
    <row r="86" spans="1:6" ht="60.75" customHeight="1" x14ac:dyDescent="0.25">
      <c r="A86" s="36" t="s">
        <v>312</v>
      </c>
      <c r="B86" s="37" t="s">
        <v>37</v>
      </c>
      <c r="C86" s="37">
        <v>11</v>
      </c>
      <c r="D86" s="37" t="s">
        <v>14</v>
      </c>
      <c r="E86" s="38" t="s">
        <v>454</v>
      </c>
      <c r="F86" s="96">
        <f t="shared" ref="F86" si="18">+F87</f>
        <v>143479007403</v>
      </c>
    </row>
    <row r="87" spans="1:6" ht="60.75" customHeight="1" x14ac:dyDescent="0.25">
      <c r="A87" s="39" t="s">
        <v>313</v>
      </c>
      <c r="B87" s="40" t="s">
        <v>37</v>
      </c>
      <c r="C87" s="40">
        <v>11</v>
      </c>
      <c r="D87" s="40" t="s">
        <v>14</v>
      </c>
      <c r="E87" s="41" t="s">
        <v>91</v>
      </c>
      <c r="F87" s="98">
        <v>143479007403</v>
      </c>
    </row>
    <row r="88" spans="1:6" ht="60.75" customHeight="1" x14ac:dyDescent="0.25">
      <c r="A88" s="36" t="s">
        <v>314</v>
      </c>
      <c r="B88" s="37" t="s">
        <v>37</v>
      </c>
      <c r="C88" s="37">
        <v>11</v>
      </c>
      <c r="D88" s="37" t="s">
        <v>14</v>
      </c>
      <c r="E88" s="38" t="s">
        <v>315</v>
      </c>
      <c r="F88" s="96">
        <f t="shared" ref="F88" si="19">+F89</f>
        <v>432330328516</v>
      </c>
    </row>
    <row r="89" spans="1:6" ht="60.75" customHeight="1" x14ac:dyDescent="0.25">
      <c r="A89" s="39" t="s">
        <v>316</v>
      </c>
      <c r="B89" s="40" t="s">
        <v>37</v>
      </c>
      <c r="C89" s="40">
        <v>11</v>
      </c>
      <c r="D89" s="40" t="s">
        <v>14</v>
      </c>
      <c r="E89" s="41" t="s">
        <v>91</v>
      </c>
      <c r="F89" s="98">
        <v>432330328516</v>
      </c>
    </row>
    <row r="90" spans="1:6" ht="60.75" customHeight="1" x14ac:dyDescent="0.25">
      <c r="A90" s="36" t="s">
        <v>317</v>
      </c>
      <c r="B90" s="37" t="s">
        <v>37</v>
      </c>
      <c r="C90" s="37">
        <v>11</v>
      </c>
      <c r="D90" s="37" t="s">
        <v>14</v>
      </c>
      <c r="E90" s="38" t="s">
        <v>455</v>
      </c>
      <c r="F90" s="96">
        <f t="shared" ref="F90" si="20">+F91</f>
        <v>71711487704</v>
      </c>
    </row>
    <row r="91" spans="1:6" ht="60.75" customHeight="1" x14ac:dyDescent="0.25">
      <c r="A91" s="39" t="s">
        <v>318</v>
      </c>
      <c r="B91" s="40" t="s">
        <v>37</v>
      </c>
      <c r="C91" s="40">
        <v>11</v>
      </c>
      <c r="D91" s="40" t="s">
        <v>14</v>
      </c>
      <c r="E91" s="41" t="s">
        <v>91</v>
      </c>
      <c r="F91" s="98">
        <v>71711487704</v>
      </c>
    </row>
    <row r="92" spans="1:6" ht="60.75" customHeight="1" x14ac:dyDescent="0.25">
      <c r="A92" s="45" t="s">
        <v>319</v>
      </c>
      <c r="B92" s="46" t="s">
        <v>37</v>
      </c>
      <c r="C92" s="37">
        <v>11</v>
      </c>
      <c r="D92" s="37" t="s">
        <v>14</v>
      </c>
      <c r="E92" s="44" t="s">
        <v>456</v>
      </c>
      <c r="F92" s="99">
        <f t="shared" ref="F92" si="21">+F93</f>
        <v>43684000000</v>
      </c>
    </row>
    <row r="93" spans="1:6" ht="60.75" customHeight="1" x14ac:dyDescent="0.25">
      <c r="A93" s="47" t="s">
        <v>320</v>
      </c>
      <c r="B93" s="48" t="s">
        <v>37</v>
      </c>
      <c r="C93" s="40">
        <v>11</v>
      </c>
      <c r="D93" s="40" t="s">
        <v>14</v>
      </c>
      <c r="E93" s="41" t="s">
        <v>91</v>
      </c>
      <c r="F93" s="97">
        <v>43684000000</v>
      </c>
    </row>
    <row r="94" spans="1:6" ht="60.75" customHeight="1" x14ac:dyDescent="0.25">
      <c r="A94" s="45" t="s">
        <v>321</v>
      </c>
      <c r="B94" s="46" t="s">
        <v>37</v>
      </c>
      <c r="C94" s="37">
        <v>11</v>
      </c>
      <c r="D94" s="37" t="s">
        <v>14</v>
      </c>
      <c r="E94" s="44" t="s">
        <v>322</v>
      </c>
      <c r="F94" s="99">
        <f t="shared" ref="F94" si="22">+F95</f>
        <v>358942237391</v>
      </c>
    </row>
    <row r="95" spans="1:6" ht="60.75" customHeight="1" x14ac:dyDescent="0.25">
      <c r="A95" s="47" t="s">
        <v>323</v>
      </c>
      <c r="B95" s="48" t="s">
        <v>37</v>
      </c>
      <c r="C95" s="40">
        <v>11</v>
      </c>
      <c r="D95" s="40" t="s">
        <v>14</v>
      </c>
      <c r="E95" s="41" t="s">
        <v>91</v>
      </c>
      <c r="F95" s="97">
        <v>358942237391</v>
      </c>
    </row>
    <row r="96" spans="1:6" ht="60.75" customHeight="1" x14ac:dyDescent="0.25">
      <c r="A96" s="45" t="s">
        <v>324</v>
      </c>
      <c r="B96" s="46" t="s">
        <v>37</v>
      </c>
      <c r="C96" s="37">
        <v>11</v>
      </c>
      <c r="D96" s="37" t="s">
        <v>14</v>
      </c>
      <c r="E96" s="44" t="s">
        <v>325</v>
      </c>
      <c r="F96" s="99">
        <f t="shared" ref="F96" si="23">+F97</f>
        <v>175734523132</v>
      </c>
    </row>
    <row r="97" spans="1:6" ht="60.75" customHeight="1" x14ac:dyDescent="0.25">
      <c r="A97" s="47" t="s">
        <v>326</v>
      </c>
      <c r="B97" s="48" t="s">
        <v>37</v>
      </c>
      <c r="C97" s="40">
        <v>11</v>
      </c>
      <c r="D97" s="40" t="s">
        <v>14</v>
      </c>
      <c r="E97" s="41" t="s">
        <v>91</v>
      </c>
      <c r="F97" s="97">
        <v>175734523132</v>
      </c>
    </row>
    <row r="98" spans="1:6" ht="60.75" customHeight="1" x14ac:dyDescent="0.25">
      <c r="A98" s="45" t="s">
        <v>369</v>
      </c>
      <c r="B98" s="46" t="s">
        <v>37</v>
      </c>
      <c r="C98" s="37">
        <v>11</v>
      </c>
      <c r="D98" s="37" t="s">
        <v>14</v>
      </c>
      <c r="E98" s="44" t="s">
        <v>457</v>
      </c>
      <c r="F98" s="99">
        <f t="shared" ref="F98" si="24">+F99</f>
        <v>395927154984</v>
      </c>
    </row>
    <row r="99" spans="1:6" ht="60.75" customHeight="1" x14ac:dyDescent="0.25">
      <c r="A99" s="47" t="s">
        <v>370</v>
      </c>
      <c r="B99" s="48" t="s">
        <v>37</v>
      </c>
      <c r="C99" s="40">
        <v>11</v>
      </c>
      <c r="D99" s="40" t="s">
        <v>14</v>
      </c>
      <c r="E99" s="41" t="s">
        <v>448</v>
      </c>
      <c r="F99" s="97">
        <v>395927154984</v>
      </c>
    </row>
    <row r="100" spans="1:6" ht="60.75" customHeight="1" x14ac:dyDescent="0.25">
      <c r="A100" s="45" t="s">
        <v>327</v>
      </c>
      <c r="B100" s="46" t="s">
        <v>37</v>
      </c>
      <c r="C100" s="37">
        <v>10</v>
      </c>
      <c r="D100" s="37" t="s">
        <v>14</v>
      </c>
      <c r="E100" s="44" t="s">
        <v>458</v>
      </c>
      <c r="F100" s="99">
        <f t="shared" ref="F100" si="25">+F101</f>
        <v>10000000000</v>
      </c>
    </row>
    <row r="101" spans="1:6" ht="60.75" customHeight="1" x14ac:dyDescent="0.25">
      <c r="A101" s="47" t="s">
        <v>368</v>
      </c>
      <c r="B101" s="48" t="s">
        <v>37</v>
      </c>
      <c r="C101" s="40">
        <v>10</v>
      </c>
      <c r="D101" s="40" t="s">
        <v>14</v>
      </c>
      <c r="E101" s="41" t="s">
        <v>328</v>
      </c>
      <c r="F101" s="97">
        <v>10000000000</v>
      </c>
    </row>
    <row r="102" spans="1:6" ht="60.75" customHeight="1" x14ac:dyDescent="0.25">
      <c r="A102" s="9" t="s">
        <v>65</v>
      </c>
      <c r="B102" s="42" t="s">
        <v>37</v>
      </c>
      <c r="C102" s="42">
        <v>10</v>
      </c>
      <c r="D102" s="42" t="s">
        <v>14</v>
      </c>
      <c r="E102" s="21" t="s">
        <v>66</v>
      </c>
      <c r="F102" s="84">
        <f>SUM(F103)</f>
        <v>3278504049</v>
      </c>
    </row>
    <row r="103" spans="1:6" ht="60.75" customHeight="1" x14ac:dyDescent="0.25">
      <c r="A103" s="9" t="s">
        <v>67</v>
      </c>
      <c r="B103" s="10" t="s">
        <v>37</v>
      </c>
      <c r="C103" s="10">
        <v>10</v>
      </c>
      <c r="D103" s="10" t="s">
        <v>14</v>
      </c>
      <c r="E103" s="7" t="s">
        <v>63</v>
      </c>
      <c r="F103" s="84">
        <f>+F104+F106</f>
        <v>3278504049</v>
      </c>
    </row>
    <row r="104" spans="1:6" ht="60.75" customHeight="1" x14ac:dyDescent="0.25">
      <c r="A104" s="9" t="s">
        <v>68</v>
      </c>
      <c r="B104" s="10" t="s">
        <v>37</v>
      </c>
      <c r="C104" s="10">
        <v>10</v>
      </c>
      <c r="D104" s="10" t="s">
        <v>14</v>
      </c>
      <c r="E104" s="7" t="s">
        <v>459</v>
      </c>
      <c r="F104" s="84">
        <f>+F105</f>
        <v>1878504049</v>
      </c>
    </row>
    <row r="105" spans="1:6" ht="60.75" customHeight="1" x14ac:dyDescent="0.25">
      <c r="A105" s="11" t="s">
        <v>253</v>
      </c>
      <c r="B105" s="6" t="s">
        <v>37</v>
      </c>
      <c r="C105" s="6">
        <v>10</v>
      </c>
      <c r="D105" s="6" t="s">
        <v>14</v>
      </c>
      <c r="E105" s="8" t="s">
        <v>69</v>
      </c>
      <c r="F105" s="83">
        <v>1878504049</v>
      </c>
    </row>
    <row r="106" spans="1:6" ht="60.75" customHeight="1" x14ac:dyDescent="0.25">
      <c r="A106" s="9" t="s">
        <v>70</v>
      </c>
      <c r="B106" s="10" t="s">
        <v>37</v>
      </c>
      <c r="C106" s="10">
        <v>10</v>
      </c>
      <c r="D106" s="10" t="s">
        <v>14</v>
      </c>
      <c r="E106" s="7" t="s">
        <v>460</v>
      </c>
      <c r="F106" s="84">
        <f>+F107</f>
        <v>1400000000</v>
      </c>
    </row>
    <row r="107" spans="1:6" ht="60.75" customHeight="1" x14ac:dyDescent="0.25">
      <c r="A107" s="11" t="s">
        <v>335</v>
      </c>
      <c r="B107" s="6" t="s">
        <v>37</v>
      </c>
      <c r="C107" s="6">
        <v>10</v>
      </c>
      <c r="D107" s="6" t="s">
        <v>14</v>
      </c>
      <c r="E107" s="8" t="s">
        <v>69</v>
      </c>
      <c r="F107" s="83">
        <v>1400000000</v>
      </c>
    </row>
    <row r="108" spans="1:6" ht="27" customHeight="1" x14ac:dyDescent="0.25">
      <c r="A108" s="167" t="s">
        <v>71</v>
      </c>
      <c r="B108" s="10" t="s">
        <v>37</v>
      </c>
      <c r="C108" s="10">
        <v>10</v>
      </c>
      <c r="D108" s="169" t="s">
        <v>14</v>
      </c>
      <c r="E108" s="171" t="s">
        <v>72</v>
      </c>
      <c r="F108" s="84">
        <f>+F110</f>
        <v>6568192616</v>
      </c>
    </row>
    <row r="109" spans="1:6" ht="30" customHeight="1" x14ac:dyDescent="0.25">
      <c r="A109" s="168"/>
      <c r="B109" s="10" t="s">
        <v>13</v>
      </c>
      <c r="C109" s="10">
        <v>20</v>
      </c>
      <c r="D109" s="170"/>
      <c r="E109" s="172"/>
      <c r="F109" s="84">
        <f>+F111</f>
        <v>121330438170</v>
      </c>
    </row>
    <row r="110" spans="1:6" ht="27" customHeight="1" x14ac:dyDescent="0.25">
      <c r="A110" s="181" t="s">
        <v>73</v>
      </c>
      <c r="B110" s="37" t="s">
        <v>37</v>
      </c>
      <c r="C110" s="37">
        <v>10</v>
      </c>
      <c r="D110" s="183" t="s">
        <v>14</v>
      </c>
      <c r="E110" s="185" t="s">
        <v>63</v>
      </c>
      <c r="F110" s="96">
        <f>+F112+F116</f>
        <v>6568192616</v>
      </c>
    </row>
    <row r="111" spans="1:6" ht="31.5" customHeight="1" x14ac:dyDescent="0.25">
      <c r="A111" s="182"/>
      <c r="B111" s="37" t="s">
        <v>13</v>
      </c>
      <c r="C111" s="37">
        <v>20</v>
      </c>
      <c r="D111" s="184"/>
      <c r="E111" s="186"/>
      <c r="F111" s="96">
        <f>+F113</f>
        <v>121330438170</v>
      </c>
    </row>
    <row r="112" spans="1:6" ht="35.25" customHeight="1" x14ac:dyDescent="0.25">
      <c r="A112" s="181" t="s">
        <v>74</v>
      </c>
      <c r="B112" s="37" t="s">
        <v>37</v>
      </c>
      <c r="C112" s="37">
        <v>10</v>
      </c>
      <c r="D112" s="183" t="s">
        <v>14</v>
      </c>
      <c r="E112" s="185" t="s">
        <v>461</v>
      </c>
      <c r="F112" s="96">
        <f>+F114</f>
        <v>4448192616</v>
      </c>
    </row>
    <row r="113" spans="1:6" ht="35.25" customHeight="1" x14ac:dyDescent="0.25">
      <c r="A113" s="182"/>
      <c r="B113" s="37" t="s">
        <v>13</v>
      </c>
      <c r="C113" s="37">
        <v>20</v>
      </c>
      <c r="D113" s="184"/>
      <c r="E113" s="186"/>
      <c r="F113" s="96">
        <f>+F115</f>
        <v>121330438170</v>
      </c>
    </row>
    <row r="114" spans="1:6" ht="32.25" customHeight="1" x14ac:dyDescent="0.25">
      <c r="A114" s="175" t="s">
        <v>338</v>
      </c>
      <c r="B114" s="6" t="s">
        <v>37</v>
      </c>
      <c r="C114" s="6">
        <v>10</v>
      </c>
      <c r="D114" s="154" t="s">
        <v>14</v>
      </c>
      <c r="E114" s="177" t="s">
        <v>75</v>
      </c>
      <c r="F114" s="83">
        <v>4448192616</v>
      </c>
    </row>
    <row r="115" spans="1:6" ht="37.5" customHeight="1" x14ac:dyDescent="0.25">
      <c r="A115" s="176"/>
      <c r="B115" s="6" t="s">
        <v>13</v>
      </c>
      <c r="C115" s="6">
        <v>20</v>
      </c>
      <c r="D115" s="155"/>
      <c r="E115" s="178"/>
      <c r="F115" s="83">
        <v>121330438170</v>
      </c>
    </row>
    <row r="116" spans="1:6" ht="60.75" customHeight="1" x14ac:dyDescent="0.25">
      <c r="A116" s="9" t="s">
        <v>76</v>
      </c>
      <c r="B116" s="10" t="s">
        <v>37</v>
      </c>
      <c r="C116" s="10">
        <v>10</v>
      </c>
      <c r="D116" s="10" t="s">
        <v>14</v>
      </c>
      <c r="E116" s="7" t="s">
        <v>462</v>
      </c>
      <c r="F116" s="84">
        <f>+F117</f>
        <v>2120000000</v>
      </c>
    </row>
    <row r="117" spans="1:6" ht="60.75" customHeight="1" x14ac:dyDescent="0.25">
      <c r="A117" s="11" t="s">
        <v>254</v>
      </c>
      <c r="B117" s="6" t="s">
        <v>37</v>
      </c>
      <c r="C117" s="6">
        <v>10</v>
      </c>
      <c r="D117" s="6" t="s">
        <v>14</v>
      </c>
      <c r="E117" s="8" t="s">
        <v>75</v>
      </c>
      <c r="F117" s="83">
        <v>2120000000</v>
      </c>
    </row>
    <row r="118" spans="1:6" ht="60.75" customHeight="1" x14ac:dyDescent="0.25">
      <c r="A118" s="9" t="s">
        <v>77</v>
      </c>
      <c r="B118" s="10" t="s">
        <v>37</v>
      </c>
      <c r="C118" s="10">
        <v>10</v>
      </c>
      <c r="D118" s="10" t="s">
        <v>14</v>
      </c>
      <c r="E118" s="7" t="s">
        <v>78</v>
      </c>
      <c r="F118" s="100">
        <f>SUM(F119)</f>
        <v>3143327526</v>
      </c>
    </row>
    <row r="119" spans="1:6" ht="60.75" customHeight="1" x14ac:dyDescent="0.25">
      <c r="A119" s="9" t="s">
        <v>79</v>
      </c>
      <c r="B119" s="10" t="s">
        <v>37</v>
      </c>
      <c r="C119" s="10">
        <v>10</v>
      </c>
      <c r="D119" s="10" t="s">
        <v>14</v>
      </c>
      <c r="E119" s="21" t="s">
        <v>63</v>
      </c>
      <c r="F119" s="100">
        <f>+F120+F122</f>
        <v>3143327526</v>
      </c>
    </row>
    <row r="120" spans="1:6" ht="60.75" customHeight="1" x14ac:dyDescent="0.25">
      <c r="A120" s="12" t="s">
        <v>80</v>
      </c>
      <c r="B120" s="10" t="s">
        <v>37</v>
      </c>
      <c r="C120" s="10">
        <v>10</v>
      </c>
      <c r="D120" s="10" t="s">
        <v>14</v>
      </c>
      <c r="E120" s="22" t="s">
        <v>463</v>
      </c>
      <c r="F120" s="100">
        <f>+F121</f>
        <v>400000000</v>
      </c>
    </row>
    <row r="121" spans="1:6" ht="60.75" customHeight="1" x14ac:dyDescent="0.25">
      <c r="A121" s="11" t="s">
        <v>255</v>
      </c>
      <c r="B121" s="6" t="s">
        <v>37</v>
      </c>
      <c r="C121" s="6">
        <v>10</v>
      </c>
      <c r="D121" s="6" t="s">
        <v>14</v>
      </c>
      <c r="E121" s="8" t="s">
        <v>69</v>
      </c>
      <c r="F121" s="83">
        <v>400000000</v>
      </c>
    </row>
    <row r="122" spans="1:6" ht="60.75" customHeight="1" x14ac:dyDescent="0.25">
      <c r="A122" s="9" t="s">
        <v>81</v>
      </c>
      <c r="B122" s="10" t="s">
        <v>37</v>
      </c>
      <c r="C122" s="10">
        <v>10</v>
      </c>
      <c r="D122" s="10" t="s">
        <v>14</v>
      </c>
      <c r="E122" s="7" t="s">
        <v>464</v>
      </c>
      <c r="F122" s="84">
        <f>+F123</f>
        <v>2743327526</v>
      </c>
    </row>
    <row r="123" spans="1:6" ht="60.75" customHeight="1" x14ac:dyDescent="0.25">
      <c r="A123" s="11" t="s">
        <v>256</v>
      </c>
      <c r="B123" s="6" t="s">
        <v>37</v>
      </c>
      <c r="C123" s="6">
        <v>10</v>
      </c>
      <c r="D123" s="6" t="s">
        <v>14</v>
      </c>
      <c r="E123" s="8" t="s">
        <v>69</v>
      </c>
      <c r="F123" s="101">
        <v>2743327526</v>
      </c>
    </row>
    <row r="124" spans="1:6" ht="25.5" customHeight="1" x14ac:dyDescent="0.25">
      <c r="A124" s="167" t="s">
        <v>82</v>
      </c>
      <c r="B124" s="169" t="s">
        <v>37</v>
      </c>
      <c r="C124" s="10">
        <v>10</v>
      </c>
      <c r="D124" s="169" t="s">
        <v>14</v>
      </c>
      <c r="E124" s="179" t="s">
        <v>245</v>
      </c>
      <c r="F124" s="102">
        <f>+F126</f>
        <v>926711656</v>
      </c>
    </row>
    <row r="125" spans="1:6" ht="27.75" customHeight="1" x14ac:dyDescent="0.25">
      <c r="A125" s="168"/>
      <c r="B125" s="170"/>
      <c r="C125" s="10">
        <v>11</v>
      </c>
      <c r="D125" s="170"/>
      <c r="E125" s="180"/>
      <c r="F125" s="102">
        <f>+F127</f>
        <v>710970447824</v>
      </c>
    </row>
    <row r="126" spans="1:6" ht="27.75" customHeight="1" x14ac:dyDescent="0.25">
      <c r="A126" s="167" t="s">
        <v>83</v>
      </c>
      <c r="B126" s="169" t="s">
        <v>37</v>
      </c>
      <c r="C126" s="10">
        <v>10</v>
      </c>
      <c r="D126" s="169" t="s">
        <v>14</v>
      </c>
      <c r="E126" s="171" t="s">
        <v>63</v>
      </c>
      <c r="F126" s="100">
        <f>+F128</f>
        <v>926711656</v>
      </c>
    </row>
    <row r="127" spans="1:6" ht="33.75" customHeight="1" x14ac:dyDescent="0.25">
      <c r="A127" s="168"/>
      <c r="B127" s="170"/>
      <c r="C127" s="10">
        <v>11</v>
      </c>
      <c r="D127" s="170"/>
      <c r="E127" s="172"/>
      <c r="F127" s="100">
        <f>+F130</f>
        <v>710970447824</v>
      </c>
    </row>
    <row r="128" spans="1:6" ht="60.75" customHeight="1" x14ac:dyDescent="0.25">
      <c r="A128" s="9" t="s">
        <v>84</v>
      </c>
      <c r="B128" s="10" t="s">
        <v>37</v>
      </c>
      <c r="C128" s="10">
        <v>10</v>
      </c>
      <c r="D128" s="10" t="s">
        <v>14</v>
      </c>
      <c r="E128" s="7" t="s">
        <v>85</v>
      </c>
      <c r="F128" s="100">
        <f>+F129</f>
        <v>926711656</v>
      </c>
    </row>
    <row r="129" spans="1:6" ht="60.75" customHeight="1" x14ac:dyDescent="0.25">
      <c r="A129" s="11" t="s">
        <v>257</v>
      </c>
      <c r="B129" s="6" t="s">
        <v>37</v>
      </c>
      <c r="C129" s="6">
        <v>10</v>
      </c>
      <c r="D129" s="6" t="s">
        <v>14</v>
      </c>
      <c r="E129" s="8" t="s">
        <v>86</v>
      </c>
      <c r="F129" s="103">
        <v>926711656</v>
      </c>
    </row>
    <row r="130" spans="1:6" ht="60.75" customHeight="1" x14ac:dyDescent="0.25">
      <c r="A130" s="9" t="s">
        <v>87</v>
      </c>
      <c r="B130" s="6" t="s">
        <v>37</v>
      </c>
      <c r="C130" s="6">
        <v>11</v>
      </c>
      <c r="D130" s="6" t="s">
        <v>14</v>
      </c>
      <c r="E130" s="7" t="s">
        <v>371</v>
      </c>
      <c r="F130" s="102">
        <f>+F131</f>
        <v>710970447824</v>
      </c>
    </row>
    <row r="131" spans="1:6" ht="60.75" customHeight="1" x14ac:dyDescent="0.25">
      <c r="A131" s="11" t="s">
        <v>258</v>
      </c>
      <c r="B131" s="6" t="s">
        <v>37</v>
      </c>
      <c r="C131" s="6">
        <v>11</v>
      </c>
      <c r="D131" s="6" t="s">
        <v>14</v>
      </c>
      <c r="E131" s="8" t="s">
        <v>86</v>
      </c>
      <c r="F131" s="103">
        <v>710970447824</v>
      </c>
    </row>
    <row r="132" spans="1:6" ht="35.25" customHeight="1" x14ac:dyDescent="0.25">
      <c r="A132" s="161" t="s">
        <v>88</v>
      </c>
      <c r="B132" s="42" t="s">
        <v>37</v>
      </c>
      <c r="C132" s="42">
        <v>10</v>
      </c>
      <c r="D132" s="163" t="s">
        <v>14</v>
      </c>
      <c r="E132" s="173" t="s">
        <v>367</v>
      </c>
      <c r="F132" s="104">
        <f>+F134</f>
        <v>19215078848</v>
      </c>
    </row>
    <row r="133" spans="1:6" ht="24.75" customHeight="1" x14ac:dyDescent="0.25">
      <c r="A133" s="162"/>
      <c r="B133" s="42" t="s">
        <v>13</v>
      </c>
      <c r="C133" s="42">
        <v>20</v>
      </c>
      <c r="D133" s="164"/>
      <c r="E133" s="174"/>
      <c r="F133" s="104">
        <f>+F135</f>
        <v>51615114988</v>
      </c>
    </row>
    <row r="134" spans="1:6" ht="35.25" customHeight="1" x14ac:dyDescent="0.25">
      <c r="A134" s="161" t="s">
        <v>89</v>
      </c>
      <c r="B134" s="42" t="s">
        <v>37</v>
      </c>
      <c r="C134" s="42">
        <v>10</v>
      </c>
      <c r="D134" s="163" t="s">
        <v>14</v>
      </c>
      <c r="E134" s="165" t="s">
        <v>63</v>
      </c>
      <c r="F134" s="104">
        <f>+F136+F138+F142+F144+F146+F148</f>
        <v>19215078848</v>
      </c>
    </row>
    <row r="135" spans="1:6" ht="27" customHeight="1" x14ac:dyDescent="0.25">
      <c r="A135" s="162"/>
      <c r="B135" s="42" t="s">
        <v>13</v>
      </c>
      <c r="C135" s="42">
        <v>20</v>
      </c>
      <c r="D135" s="164"/>
      <c r="E135" s="166"/>
      <c r="F135" s="104">
        <f>+F139</f>
        <v>51615114988</v>
      </c>
    </row>
    <row r="136" spans="1:6" ht="60.75" customHeight="1" x14ac:dyDescent="0.25">
      <c r="A136" s="23" t="s">
        <v>90</v>
      </c>
      <c r="B136" s="42" t="s">
        <v>37</v>
      </c>
      <c r="C136" s="42">
        <v>10</v>
      </c>
      <c r="D136" s="42" t="s">
        <v>14</v>
      </c>
      <c r="E136" s="21" t="s">
        <v>465</v>
      </c>
      <c r="F136" s="104">
        <v>250000000</v>
      </c>
    </row>
    <row r="137" spans="1:6" ht="60.75" customHeight="1" x14ac:dyDescent="0.25">
      <c r="A137" s="28" t="s">
        <v>353</v>
      </c>
      <c r="B137" s="26" t="s">
        <v>37</v>
      </c>
      <c r="C137" s="6">
        <v>10</v>
      </c>
      <c r="D137" s="6" t="s">
        <v>14</v>
      </c>
      <c r="E137" s="41" t="s">
        <v>91</v>
      </c>
      <c r="F137" s="101">
        <v>250000000</v>
      </c>
    </row>
    <row r="138" spans="1:6" ht="33.75" customHeight="1" x14ac:dyDescent="0.25">
      <c r="A138" s="167" t="s">
        <v>92</v>
      </c>
      <c r="B138" s="42" t="s">
        <v>37</v>
      </c>
      <c r="C138" s="10">
        <v>10</v>
      </c>
      <c r="D138" s="169" t="s">
        <v>14</v>
      </c>
      <c r="E138" s="171" t="s">
        <v>466</v>
      </c>
      <c r="F138" s="104">
        <f>+F140</f>
        <v>10915078848</v>
      </c>
    </row>
    <row r="139" spans="1:6" ht="23.25" customHeight="1" x14ac:dyDescent="0.25">
      <c r="A139" s="168"/>
      <c r="B139" s="42" t="s">
        <v>13</v>
      </c>
      <c r="C139" s="10">
        <v>20</v>
      </c>
      <c r="D139" s="170"/>
      <c r="E139" s="172"/>
      <c r="F139" s="104">
        <f>+F141</f>
        <v>51615114988</v>
      </c>
    </row>
    <row r="140" spans="1:6" ht="30" customHeight="1" x14ac:dyDescent="0.25">
      <c r="A140" s="152" t="s">
        <v>356</v>
      </c>
      <c r="B140" s="26" t="s">
        <v>37</v>
      </c>
      <c r="C140" s="6">
        <v>10</v>
      </c>
      <c r="D140" s="154" t="s">
        <v>14</v>
      </c>
      <c r="E140" s="156" t="s">
        <v>91</v>
      </c>
      <c r="F140" s="101">
        <v>10915078848</v>
      </c>
    </row>
    <row r="141" spans="1:6" ht="33.75" customHeight="1" x14ac:dyDescent="0.25">
      <c r="A141" s="153"/>
      <c r="B141" s="26" t="s">
        <v>13</v>
      </c>
      <c r="C141" s="6">
        <v>20</v>
      </c>
      <c r="D141" s="155"/>
      <c r="E141" s="157"/>
      <c r="F141" s="101">
        <v>51615114988</v>
      </c>
    </row>
    <row r="142" spans="1:6" ht="60.75" customHeight="1" x14ac:dyDescent="0.25">
      <c r="A142" s="24" t="s">
        <v>93</v>
      </c>
      <c r="B142" s="25" t="s">
        <v>37</v>
      </c>
      <c r="C142" s="10">
        <v>10</v>
      </c>
      <c r="D142" s="10" t="s">
        <v>14</v>
      </c>
      <c r="E142" s="7" t="s">
        <v>467</v>
      </c>
      <c r="F142" s="104">
        <v>6000000000</v>
      </c>
    </row>
    <row r="143" spans="1:6" ht="60.75" customHeight="1" x14ac:dyDescent="0.25">
      <c r="A143" s="28" t="s">
        <v>361</v>
      </c>
      <c r="B143" s="26" t="s">
        <v>37</v>
      </c>
      <c r="C143" s="6">
        <v>10</v>
      </c>
      <c r="D143" s="6" t="s">
        <v>14</v>
      </c>
      <c r="E143" s="41" t="s">
        <v>91</v>
      </c>
      <c r="F143" s="101">
        <v>6000000000</v>
      </c>
    </row>
    <row r="144" spans="1:6" ht="60.75" customHeight="1" x14ac:dyDescent="0.25">
      <c r="A144" s="24" t="s">
        <v>94</v>
      </c>
      <c r="B144" s="25" t="s">
        <v>37</v>
      </c>
      <c r="C144" s="10">
        <v>10</v>
      </c>
      <c r="D144" s="10" t="s">
        <v>14</v>
      </c>
      <c r="E144" s="7" t="s">
        <v>95</v>
      </c>
      <c r="F144" s="100">
        <v>1000000000</v>
      </c>
    </row>
    <row r="145" spans="1:6" ht="60.75" customHeight="1" x14ac:dyDescent="0.25">
      <c r="A145" s="28" t="s">
        <v>259</v>
      </c>
      <c r="B145" s="26" t="s">
        <v>37</v>
      </c>
      <c r="C145" s="6">
        <v>10</v>
      </c>
      <c r="D145" s="6" t="s">
        <v>14</v>
      </c>
      <c r="E145" s="41" t="s">
        <v>91</v>
      </c>
      <c r="F145" s="103">
        <v>1000000000</v>
      </c>
    </row>
    <row r="146" spans="1:6" ht="63.75" customHeight="1" x14ac:dyDescent="0.25">
      <c r="A146" s="24" t="s">
        <v>260</v>
      </c>
      <c r="B146" s="25" t="s">
        <v>37</v>
      </c>
      <c r="C146" s="10">
        <v>10</v>
      </c>
      <c r="D146" s="10" t="s">
        <v>14</v>
      </c>
      <c r="E146" s="7" t="s">
        <v>468</v>
      </c>
      <c r="F146" s="100">
        <v>550000000</v>
      </c>
    </row>
    <row r="147" spans="1:6" ht="60.75" customHeight="1" x14ac:dyDescent="0.25">
      <c r="A147" s="28" t="s">
        <v>469</v>
      </c>
      <c r="B147" s="26" t="s">
        <v>37</v>
      </c>
      <c r="C147" s="6">
        <v>10</v>
      </c>
      <c r="D147" s="6" t="s">
        <v>14</v>
      </c>
      <c r="E147" s="8" t="s">
        <v>366</v>
      </c>
      <c r="F147" s="101">
        <v>550000000</v>
      </c>
    </row>
    <row r="148" spans="1:6" ht="60.75" customHeight="1" x14ac:dyDescent="0.25">
      <c r="A148" s="24" t="s">
        <v>261</v>
      </c>
      <c r="B148" s="25" t="s">
        <v>37</v>
      </c>
      <c r="C148" s="10">
        <v>10</v>
      </c>
      <c r="D148" s="10" t="s">
        <v>14</v>
      </c>
      <c r="E148" s="7" t="s">
        <v>470</v>
      </c>
      <c r="F148" s="104">
        <v>500000000</v>
      </c>
    </row>
    <row r="149" spans="1:6" ht="60.75" customHeight="1" thickBot="1" x14ac:dyDescent="0.3">
      <c r="A149" s="105" t="s">
        <v>262</v>
      </c>
      <c r="B149" s="29" t="s">
        <v>37</v>
      </c>
      <c r="C149" s="13">
        <v>10</v>
      </c>
      <c r="D149" s="13" t="s">
        <v>14</v>
      </c>
      <c r="E149" s="16" t="s">
        <v>263</v>
      </c>
      <c r="F149" s="106">
        <v>500000000</v>
      </c>
    </row>
    <row r="150" spans="1:6" s="30" customFormat="1" ht="28.5" customHeight="1" thickBot="1" x14ac:dyDescent="0.3">
      <c r="A150" s="257" t="s">
        <v>96</v>
      </c>
      <c r="B150" s="258"/>
      <c r="C150" s="258"/>
      <c r="D150" s="258"/>
      <c r="E150" s="259"/>
      <c r="F150" s="260">
        <f>+F8+F9+F29+F30+F37+F38+F39</f>
        <v>9530365807793</v>
      </c>
    </row>
    <row r="151" spans="1:6" s="30" customFormat="1" ht="155.25" customHeight="1" thickBot="1" x14ac:dyDescent="0.3">
      <c r="A151" s="158" t="s">
        <v>372</v>
      </c>
      <c r="B151" s="159"/>
      <c r="C151" s="159"/>
      <c r="D151" s="159"/>
      <c r="E151" s="159"/>
      <c r="F151" s="160"/>
    </row>
    <row r="152" spans="1:6" s="31" customFormat="1" ht="11.25" x14ac:dyDescent="0.25">
      <c r="A152" s="43" t="s">
        <v>471</v>
      </c>
      <c r="E152" s="32"/>
      <c r="F152" s="32"/>
    </row>
    <row r="153" spans="1:6" s="31" customFormat="1" ht="11.25" x14ac:dyDescent="0.25">
      <c r="A153" s="31" t="s">
        <v>252</v>
      </c>
      <c r="E153" s="32"/>
      <c r="F153" s="32"/>
    </row>
  </sheetData>
  <mergeCells count="76">
    <mergeCell ref="A2:F2"/>
    <mergeCell ref="A3:F3"/>
    <mergeCell ref="A4:F4"/>
    <mergeCell ref="A6:A7"/>
    <mergeCell ref="B6:B7"/>
    <mergeCell ref="C6:C7"/>
    <mergeCell ref="D6:D7"/>
    <mergeCell ref="E6:E7"/>
    <mergeCell ref="F6:F7"/>
    <mergeCell ref="A8:A9"/>
    <mergeCell ref="D8:D9"/>
    <mergeCell ref="E8:E9"/>
    <mergeCell ref="A17:A18"/>
    <mergeCell ref="D17:D18"/>
    <mergeCell ref="E17:E18"/>
    <mergeCell ref="A29:A30"/>
    <mergeCell ref="B29:B30"/>
    <mergeCell ref="C29:C30"/>
    <mergeCell ref="E29:E30"/>
    <mergeCell ref="A31:A32"/>
    <mergeCell ref="B31:B32"/>
    <mergeCell ref="C31:C32"/>
    <mergeCell ref="E31:E32"/>
    <mergeCell ref="A37:A39"/>
    <mergeCell ref="B37:B38"/>
    <mergeCell ref="D37:D39"/>
    <mergeCell ref="E37:E39"/>
    <mergeCell ref="A40:A41"/>
    <mergeCell ref="B40:B41"/>
    <mergeCell ref="D40:D41"/>
    <mergeCell ref="E40:E41"/>
    <mergeCell ref="A42:A43"/>
    <mergeCell ref="B42:B43"/>
    <mergeCell ref="D42:D43"/>
    <mergeCell ref="E42:E43"/>
    <mergeCell ref="A48:A49"/>
    <mergeCell ref="B48:B49"/>
    <mergeCell ref="D48:D49"/>
    <mergeCell ref="E48:E49"/>
    <mergeCell ref="A50:A51"/>
    <mergeCell ref="B50:B51"/>
    <mergeCell ref="E50:E51"/>
    <mergeCell ref="A108:A109"/>
    <mergeCell ref="D108:D109"/>
    <mergeCell ref="E108:E109"/>
    <mergeCell ref="A110:A111"/>
    <mergeCell ref="D110:D111"/>
    <mergeCell ref="E110:E111"/>
    <mergeCell ref="A112:A113"/>
    <mergeCell ref="D112:D113"/>
    <mergeCell ref="E112:E113"/>
    <mergeCell ref="A114:A115"/>
    <mergeCell ref="D114:D115"/>
    <mergeCell ref="E114:E115"/>
    <mergeCell ref="A124:A125"/>
    <mergeCell ref="B124:B125"/>
    <mergeCell ref="D124:D125"/>
    <mergeCell ref="E124:E125"/>
    <mergeCell ref="A126:A127"/>
    <mergeCell ref="B126:B127"/>
    <mergeCell ref="D126:D127"/>
    <mergeCell ref="E126:E127"/>
    <mergeCell ref="A132:A133"/>
    <mergeCell ref="D132:D133"/>
    <mergeCell ref="E132:E133"/>
    <mergeCell ref="A134:A135"/>
    <mergeCell ref="D134:D135"/>
    <mergeCell ref="E134:E135"/>
    <mergeCell ref="A138:A139"/>
    <mergeCell ref="D138:D139"/>
    <mergeCell ref="E138:E139"/>
    <mergeCell ref="A140:A141"/>
    <mergeCell ref="D140:D141"/>
    <mergeCell ref="E140:E141"/>
    <mergeCell ref="A150:E150"/>
    <mergeCell ref="A151:F151"/>
  </mergeCells>
  <printOptions horizontalCentered="1" verticalCentered="1"/>
  <pageMargins left="0.11811023622047245" right="0.11811023622047245" top="0.19685039370078741" bottom="0.19685039370078741" header="0.31496062992125984" footer="0.31496062992125984"/>
  <pageSetup paperSize="5" scale="5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C2BB1-FEAF-46F1-AB02-B9D6D5584EB2}">
  <dimension ref="A1:I328"/>
  <sheetViews>
    <sheetView zoomScale="78" zoomScaleNormal="78" workbookViewId="0">
      <selection activeCell="B9" sqref="B9"/>
    </sheetView>
  </sheetViews>
  <sheetFormatPr baseColWidth="10" defaultColWidth="11.42578125" defaultRowHeight="15.75" x14ac:dyDescent="0.25"/>
  <cols>
    <col min="1" max="1" width="39.140625" style="52" customWidth="1"/>
    <col min="2" max="2" width="15.7109375" style="52" customWidth="1"/>
    <col min="3" max="3" width="14.5703125" style="52" customWidth="1"/>
    <col min="4" max="4" width="17.28515625" style="52" customWidth="1"/>
    <col min="5" max="5" width="58.42578125" style="52" customWidth="1"/>
    <col min="6" max="6" width="30.7109375" style="54" customWidth="1"/>
    <col min="7" max="7" width="29.140625" style="54" bestFit="1" customWidth="1"/>
    <col min="8" max="8" width="30.28515625" style="54" customWidth="1"/>
    <col min="9" max="9" width="31.5703125" style="54" customWidth="1"/>
    <col min="10" max="16384" width="11.42578125" style="52"/>
  </cols>
  <sheetData>
    <row r="1" spans="1:9" x14ac:dyDescent="0.25">
      <c r="A1" s="249"/>
      <c r="B1" s="249"/>
      <c r="C1" s="249"/>
      <c r="D1" s="249"/>
      <c r="E1" s="249"/>
    </row>
    <row r="2" spans="1:9" ht="18.75" x14ac:dyDescent="0.25">
      <c r="A2" s="250" t="s">
        <v>472</v>
      </c>
      <c r="B2" s="250"/>
      <c r="C2" s="250"/>
      <c r="D2" s="250"/>
      <c r="E2" s="250"/>
      <c r="F2" s="250"/>
      <c r="G2" s="250"/>
      <c r="H2" s="250"/>
      <c r="I2" s="250"/>
    </row>
    <row r="3" spans="1:9" ht="18.75" x14ac:dyDescent="0.25">
      <c r="A3" s="250" t="s">
        <v>473</v>
      </c>
      <c r="B3" s="250"/>
      <c r="C3" s="250"/>
      <c r="D3" s="250"/>
      <c r="E3" s="250"/>
      <c r="F3" s="250"/>
      <c r="G3" s="250"/>
      <c r="H3" s="250"/>
      <c r="I3" s="250"/>
    </row>
    <row r="4" spans="1:9" ht="27" customHeight="1" x14ac:dyDescent="0.25">
      <c r="A4" s="249"/>
      <c r="B4" s="249"/>
      <c r="C4" s="249"/>
      <c r="D4" s="249"/>
      <c r="E4" s="249"/>
    </row>
    <row r="5" spans="1:9" ht="19.5" customHeight="1" thickBot="1" x14ac:dyDescent="0.3">
      <c r="A5" s="53"/>
      <c r="C5" s="54"/>
      <c r="D5" s="55"/>
      <c r="E5" s="56"/>
    </row>
    <row r="6" spans="1:9" ht="29.25" customHeight="1" x14ac:dyDescent="0.25">
      <c r="A6" s="251" t="s">
        <v>0</v>
      </c>
      <c r="B6" s="252" t="s">
        <v>1</v>
      </c>
      <c r="C6" s="252" t="s">
        <v>2</v>
      </c>
      <c r="D6" s="252" t="s">
        <v>3</v>
      </c>
      <c r="E6" s="252" t="s">
        <v>4</v>
      </c>
      <c r="F6" s="252" t="s">
        <v>474</v>
      </c>
      <c r="G6" s="252" t="s">
        <v>475</v>
      </c>
      <c r="H6" s="252" t="s">
        <v>476</v>
      </c>
      <c r="I6" s="253" t="s">
        <v>477</v>
      </c>
    </row>
    <row r="7" spans="1:9" ht="108" customHeight="1" thickBot="1" x14ac:dyDescent="0.3">
      <c r="A7" s="254"/>
      <c r="B7" s="255"/>
      <c r="C7" s="255"/>
      <c r="D7" s="255"/>
      <c r="E7" s="255"/>
      <c r="F7" s="255"/>
      <c r="G7" s="255"/>
      <c r="H7" s="255"/>
      <c r="I7" s="256"/>
    </row>
    <row r="8" spans="1:9" s="53" customFormat="1" ht="28.5" customHeight="1" x14ac:dyDescent="0.25">
      <c r="A8" s="195" t="s">
        <v>6</v>
      </c>
      <c r="B8" s="144" t="s">
        <v>37</v>
      </c>
      <c r="C8" s="139">
        <v>10</v>
      </c>
      <c r="D8" s="198" t="s">
        <v>14</v>
      </c>
      <c r="E8" s="227" t="s">
        <v>7</v>
      </c>
      <c r="F8" s="138">
        <f>+F96</f>
        <v>10647256000</v>
      </c>
      <c r="G8" s="138">
        <f>+G96</f>
        <v>0</v>
      </c>
      <c r="H8" s="138">
        <f>+H96</f>
        <v>5000000000</v>
      </c>
      <c r="I8" s="140">
        <f>+I96</f>
        <v>5647256000</v>
      </c>
    </row>
    <row r="9" spans="1:9" s="53" customFormat="1" ht="28.5" customHeight="1" thickBot="1" x14ac:dyDescent="0.3">
      <c r="A9" s="197"/>
      <c r="B9" s="145" t="s">
        <v>13</v>
      </c>
      <c r="C9" s="142">
        <v>20</v>
      </c>
      <c r="D9" s="226"/>
      <c r="E9" s="228"/>
      <c r="F9" s="141">
        <f t="shared" ref="F9:I9" si="0">+F10+F40+F87+F100</f>
        <v>123671976110</v>
      </c>
      <c r="G9" s="141">
        <f t="shared" si="0"/>
        <v>17038192110</v>
      </c>
      <c r="H9" s="141">
        <f t="shared" si="0"/>
        <v>0</v>
      </c>
      <c r="I9" s="143">
        <f t="shared" si="0"/>
        <v>106633784000</v>
      </c>
    </row>
    <row r="10" spans="1:9" ht="42" customHeight="1" x14ac:dyDescent="0.25">
      <c r="A10" s="33" t="s">
        <v>8</v>
      </c>
      <c r="B10" s="34" t="s">
        <v>13</v>
      </c>
      <c r="C10" s="34">
        <v>20</v>
      </c>
      <c r="D10" s="34" t="s">
        <v>14</v>
      </c>
      <c r="E10" s="35" t="s">
        <v>9</v>
      </c>
      <c r="F10" s="107">
        <f t="shared" ref="F10:I10" si="1">+F11</f>
        <v>79066347750</v>
      </c>
      <c r="G10" s="107">
        <f t="shared" si="1"/>
        <v>11114537750</v>
      </c>
      <c r="H10" s="107">
        <f t="shared" si="1"/>
        <v>0</v>
      </c>
      <c r="I10" s="108">
        <f t="shared" si="1"/>
        <v>67951810000</v>
      </c>
    </row>
    <row r="11" spans="1:9" ht="42" customHeight="1" x14ac:dyDescent="0.25">
      <c r="A11" s="36" t="s">
        <v>10</v>
      </c>
      <c r="B11" s="37" t="s">
        <v>13</v>
      </c>
      <c r="C11" s="37">
        <v>20</v>
      </c>
      <c r="D11" s="37" t="s">
        <v>14</v>
      </c>
      <c r="E11" s="38" t="s">
        <v>11</v>
      </c>
      <c r="F11" s="109">
        <f>+F12+F23+F31+F38</f>
        <v>79066347750</v>
      </c>
      <c r="G11" s="109">
        <f t="shared" ref="G11:I11" si="2">+G12+G23+G31+G38</f>
        <v>11114537750</v>
      </c>
      <c r="H11" s="109">
        <f t="shared" si="2"/>
        <v>0</v>
      </c>
      <c r="I11" s="110">
        <f t="shared" si="2"/>
        <v>67951810000</v>
      </c>
    </row>
    <row r="12" spans="1:9" ht="42" customHeight="1" x14ac:dyDescent="0.25">
      <c r="A12" s="36" t="s">
        <v>12</v>
      </c>
      <c r="B12" s="37" t="s">
        <v>13</v>
      </c>
      <c r="C12" s="37">
        <v>20</v>
      </c>
      <c r="D12" s="37" t="s">
        <v>14</v>
      </c>
      <c r="E12" s="38" t="s">
        <v>15</v>
      </c>
      <c r="F12" s="109">
        <f t="shared" ref="F12:I12" si="3">+F13</f>
        <v>46310619000</v>
      </c>
      <c r="G12" s="109">
        <f t="shared" si="3"/>
        <v>0</v>
      </c>
      <c r="H12" s="109">
        <f t="shared" si="3"/>
        <v>0</v>
      </c>
      <c r="I12" s="110">
        <f t="shared" si="3"/>
        <v>46310619000</v>
      </c>
    </row>
    <row r="13" spans="1:9" ht="42" customHeight="1" x14ac:dyDescent="0.25">
      <c r="A13" s="36" t="s">
        <v>97</v>
      </c>
      <c r="B13" s="37" t="s">
        <v>13</v>
      </c>
      <c r="C13" s="37">
        <v>20</v>
      </c>
      <c r="D13" s="37" t="s">
        <v>14</v>
      </c>
      <c r="E13" s="38" t="s">
        <v>98</v>
      </c>
      <c r="F13" s="109">
        <f t="shared" ref="F13" si="4">SUM(F14:F22)</f>
        <v>46310619000</v>
      </c>
      <c r="G13" s="109">
        <f t="shared" ref="G13:I13" si="5">SUM(G14:G22)</f>
        <v>0</v>
      </c>
      <c r="H13" s="109">
        <f t="shared" si="5"/>
        <v>0</v>
      </c>
      <c r="I13" s="110">
        <f t="shared" si="5"/>
        <v>46310619000</v>
      </c>
    </row>
    <row r="14" spans="1:9" ht="42" customHeight="1" x14ac:dyDescent="0.25">
      <c r="A14" s="39" t="s">
        <v>99</v>
      </c>
      <c r="B14" s="40" t="s">
        <v>13</v>
      </c>
      <c r="C14" s="40">
        <v>20</v>
      </c>
      <c r="D14" s="40" t="s">
        <v>14</v>
      </c>
      <c r="E14" s="41" t="s">
        <v>100</v>
      </c>
      <c r="F14" s="111">
        <v>34663186411</v>
      </c>
      <c r="G14" s="111">
        <v>0</v>
      </c>
      <c r="H14" s="111">
        <v>0</v>
      </c>
      <c r="I14" s="112">
        <f>+F14-G14-H14</f>
        <v>34663186411</v>
      </c>
    </row>
    <row r="15" spans="1:9" ht="42" customHeight="1" x14ac:dyDescent="0.25">
      <c r="A15" s="39" t="s">
        <v>101</v>
      </c>
      <c r="B15" s="40" t="s">
        <v>13</v>
      </c>
      <c r="C15" s="40">
        <v>20</v>
      </c>
      <c r="D15" s="40" t="s">
        <v>14</v>
      </c>
      <c r="E15" s="41" t="s">
        <v>102</v>
      </c>
      <c r="F15" s="111">
        <v>3640209810</v>
      </c>
      <c r="G15" s="111">
        <v>0</v>
      </c>
      <c r="H15" s="111">
        <v>0</v>
      </c>
      <c r="I15" s="112">
        <f t="shared" ref="I15:I22" si="6">+F15-G15-H15</f>
        <v>3640209810</v>
      </c>
    </row>
    <row r="16" spans="1:9" ht="42" customHeight="1" x14ac:dyDescent="0.25">
      <c r="A16" s="39" t="s">
        <v>103</v>
      </c>
      <c r="B16" s="40" t="s">
        <v>13</v>
      </c>
      <c r="C16" s="40">
        <v>20</v>
      </c>
      <c r="D16" s="40" t="s">
        <v>14</v>
      </c>
      <c r="E16" s="41" t="s">
        <v>104</v>
      </c>
      <c r="F16" s="111">
        <v>5139700</v>
      </c>
      <c r="G16" s="111">
        <v>0</v>
      </c>
      <c r="H16" s="111">
        <v>0</v>
      </c>
      <c r="I16" s="112">
        <f t="shared" si="6"/>
        <v>5139700</v>
      </c>
    </row>
    <row r="17" spans="1:9" ht="42" customHeight="1" x14ac:dyDescent="0.25">
      <c r="A17" s="39" t="s">
        <v>105</v>
      </c>
      <c r="B17" s="40" t="s">
        <v>13</v>
      </c>
      <c r="C17" s="40">
        <v>20</v>
      </c>
      <c r="D17" s="40" t="s">
        <v>14</v>
      </c>
      <c r="E17" s="41" t="s">
        <v>106</v>
      </c>
      <c r="F17" s="111">
        <v>5839830</v>
      </c>
      <c r="G17" s="111">
        <v>0</v>
      </c>
      <c r="H17" s="111">
        <v>0</v>
      </c>
      <c r="I17" s="112">
        <f t="shared" si="6"/>
        <v>5839830</v>
      </c>
    </row>
    <row r="18" spans="1:9" ht="42" customHeight="1" x14ac:dyDescent="0.25">
      <c r="A18" s="39" t="s">
        <v>107</v>
      </c>
      <c r="B18" s="40" t="s">
        <v>13</v>
      </c>
      <c r="C18" s="40">
        <v>20</v>
      </c>
      <c r="D18" s="40" t="s">
        <v>14</v>
      </c>
      <c r="E18" s="41" t="s">
        <v>108</v>
      </c>
      <c r="F18" s="111">
        <v>1735438121</v>
      </c>
      <c r="G18" s="111">
        <v>0</v>
      </c>
      <c r="H18" s="111">
        <v>0</v>
      </c>
      <c r="I18" s="112">
        <f t="shared" si="6"/>
        <v>1735438121</v>
      </c>
    </row>
    <row r="19" spans="1:9" ht="42" customHeight="1" x14ac:dyDescent="0.25">
      <c r="A19" s="39" t="s">
        <v>109</v>
      </c>
      <c r="B19" s="40" t="s">
        <v>13</v>
      </c>
      <c r="C19" s="40">
        <v>20</v>
      </c>
      <c r="D19" s="40" t="s">
        <v>14</v>
      </c>
      <c r="E19" s="41" t="s">
        <v>110</v>
      </c>
      <c r="F19" s="111">
        <v>1279384898</v>
      </c>
      <c r="G19" s="111">
        <v>0</v>
      </c>
      <c r="H19" s="111">
        <v>0</v>
      </c>
      <c r="I19" s="112">
        <f t="shared" si="6"/>
        <v>1279384898</v>
      </c>
    </row>
    <row r="20" spans="1:9" ht="42" customHeight="1" x14ac:dyDescent="0.25">
      <c r="A20" s="39" t="s">
        <v>111</v>
      </c>
      <c r="B20" s="40" t="s">
        <v>13</v>
      </c>
      <c r="C20" s="40">
        <v>20</v>
      </c>
      <c r="D20" s="40" t="s">
        <v>14</v>
      </c>
      <c r="E20" s="41" t="s">
        <v>112</v>
      </c>
      <c r="F20" s="111">
        <v>170543933</v>
      </c>
      <c r="G20" s="111">
        <v>0</v>
      </c>
      <c r="H20" s="111">
        <v>0</v>
      </c>
      <c r="I20" s="112">
        <f t="shared" si="6"/>
        <v>170543933</v>
      </c>
    </row>
    <row r="21" spans="1:9" ht="42" customHeight="1" x14ac:dyDescent="0.25">
      <c r="A21" s="39" t="s">
        <v>113</v>
      </c>
      <c r="B21" s="40" t="s">
        <v>13</v>
      </c>
      <c r="C21" s="40">
        <v>20</v>
      </c>
      <c r="D21" s="40" t="s">
        <v>14</v>
      </c>
      <c r="E21" s="41" t="s">
        <v>114</v>
      </c>
      <c r="F21" s="111">
        <v>2929153526</v>
      </c>
      <c r="G21" s="111">
        <v>0</v>
      </c>
      <c r="H21" s="111">
        <v>0</v>
      </c>
      <c r="I21" s="112">
        <f t="shared" si="6"/>
        <v>2929153526</v>
      </c>
    </row>
    <row r="22" spans="1:9" ht="42" customHeight="1" x14ac:dyDescent="0.25">
      <c r="A22" s="39" t="s">
        <v>115</v>
      </c>
      <c r="B22" s="40" t="s">
        <v>13</v>
      </c>
      <c r="C22" s="40">
        <v>20</v>
      </c>
      <c r="D22" s="40" t="s">
        <v>14</v>
      </c>
      <c r="E22" s="41" t="s">
        <v>116</v>
      </c>
      <c r="F22" s="111">
        <v>1881722771</v>
      </c>
      <c r="G22" s="111">
        <v>0</v>
      </c>
      <c r="H22" s="111">
        <v>0</v>
      </c>
      <c r="I22" s="112">
        <f t="shared" si="6"/>
        <v>1881722771</v>
      </c>
    </row>
    <row r="23" spans="1:9" ht="42" customHeight="1" x14ac:dyDescent="0.25">
      <c r="A23" s="36" t="s">
        <v>16</v>
      </c>
      <c r="B23" s="37" t="s">
        <v>13</v>
      </c>
      <c r="C23" s="37">
        <v>20</v>
      </c>
      <c r="D23" s="37" t="s">
        <v>14</v>
      </c>
      <c r="E23" s="38" t="s">
        <v>17</v>
      </c>
      <c r="F23" s="109">
        <f t="shared" ref="F23:I23" si="7">SUM(F24:F30)</f>
        <v>16155620000</v>
      </c>
      <c r="G23" s="109">
        <f t="shared" ref="G23" si="8">SUM(G24:G30)</f>
        <v>0</v>
      </c>
      <c r="H23" s="109">
        <f t="shared" si="7"/>
        <v>0</v>
      </c>
      <c r="I23" s="110">
        <f t="shared" si="7"/>
        <v>16155620000</v>
      </c>
    </row>
    <row r="24" spans="1:9" ht="42" customHeight="1" x14ac:dyDescent="0.25">
      <c r="A24" s="39" t="s">
        <v>117</v>
      </c>
      <c r="B24" s="40" t="s">
        <v>13</v>
      </c>
      <c r="C24" s="40">
        <v>20</v>
      </c>
      <c r="D24" s="40" t="s">
        <v>14</v>
      </c>
      <c r="E24" s="41" t="s">
        <v>118</v>
      </c>
      <c r="F24" s="111">
        <v>4717733707</v>
      </c>
      <c r="G24" s="111">
        <v>0</v>
      </c>
      <c r="H24" s="111">
        <v>0</v>
      </c>
      <c r="I24" s="112">
        <f t="shared" ref="I24:I30" si="9">+F24-G24-H24</f>
        <v>4717733707</v>
      </c>
    </row>
    <row r="25" spans="1:9" ht="42" customHeight="1" x14ac:dyDescent="0.25">
      <c r="A25" s="39" t="s">
        <v>119</v>
      </c>
      <c r="B25" s="40" t="s">
        <v>13</v>
      </c>
      <c r="C25" s="40">
        <v>20</v>
      </c>
      <c r="D25" s="40" t="s">
        <v>14</v>
      </c>
      <c r="E25" s="41" t="s">
        <v>120</v>
      </c>
      <c r="F25" s="111">
        <v>3341728106</v>
      </c>
      <c r="G25" s="111">
        <v>0</v>
      </c>
      <c r="H25" s="111">
        <v>0</v>
      </c>
      <c r="I25" s="112">
        <f t="shared" si="9"/>
        <v>3341728106</v>
      </c>
    </row>
    <row r="26" spans="1:9" ht="42" customHeight="1" x14ac:dyDescent="0.25">
      <c r="A26" s="39" t="s">
        <v>121</v>
      </c>
      <c r="B26" s="40" t="s">
        <v>13</v>
      </c>
      <c r="C26" s="40">
        <v>20</v>
      </c>
      <c r="D26" s="40" t="s">
        <v>14</v>
      </c>
      <c r="E26" s="41" t="s">
        <v>122</v>
      </c>
      <c r="F26" s="111">
        <v>3770011323</v>
      </c>
      <c r="G26" s="111">
        <v>0</v>
      </c>
      <c r="H26" s="111">
        <v>0</v>
      </c>
      <c r="I26" s="112">
        <f t="shared" si="9"/>
        <v>3770011323</v>
      </c>
    </row>
    <row r="27" spans="1:9" ht="42" customHeight="1" x14ac:dyDescent="0.25">
      <c r="A27" s="39" t="s">
        <v>123</v>
      </c>
      <c r="B27" s="40" t="s">
        <v>13</v>
      </c>
      <c r="C27" s="40">
        <v>20</v>
      </c>
      <c r="D27" s="40" t="s">
        <v>14</v>
      </c>
      <c r="E27" s="41" t="s">
        <v>124</v>
      </c>
      <c r="F27" s="111">
        <v>1809605440</v>
      </c>
      <c r="G27" s="111">
        <v>0</v>
      </c>
      <c r="H27" s="111">
        <v>0</v>
      </c>
      <c r="I27" s="112">
        <f t="shared" si="9"/>
        <v>1809605440</v>
      </c>
    </row>
    <row r="28" spans="1:9" ht="42" customHeight="1" x14ac:dyDescent="0.25">
      <c r="A28" s="39" t="s">
        <v>125</v>
      </c>
      <c r="B28" s="40" t="s">
        <v>13</v>
      </c>
      <c r="C28" s="40">
        <v>20</v>
      </c>
      <c r="D28" s="40" t="s">
        <v>14</v>
      </c>
      <c r="E28" s="41" t="s">
        <v>126</v>
      </c>
      <c r="F28" s="111">
        <v>254534573</v>
      </c>
      <c r="G28" s="111">
        <v>0</v>
      </c>
      <c r="H28" s="111">
        <v>0</v>
      </c>
      <c r="I28" s="112">
        <f t="shared" si="9"/>
        <v>254534573</v>
      </c>
    </row>
    <row r="29" spans="1:9" ht="42" customHeight="1" x14ac:dyDescent="0.25">
      <c r="A29" s="39" t="s">
        <v>127</v>
      </c>
      <c r="B29" s="40" t="s">
        <v>13</v>
      </c>
      <c r="C29" s="40">
        <v>20</v>
      </c>
      <c r="D29" s="40" t="s">
        <v>14</v>
      </c>
      <c r="E29" s="41" t="s">
        <v>128</v>
      </c>
      <c r="F29" s="111">
        <v>1357204131</v>
      </c>
      <c r="G29" s="111">
        <v>0</v>
      </c>
      <c r="H29" s="111">
        <v>0</v>
      </c>
      <c r="I29" s="112">
        <f t="shared" si="9"/>
        <v>1357204131</v>
      </c>
    </row>
    <row r="30" spans="1:9" ht="42" customHeight="1" x14ac:dyDescent="0.25">
      <c r="A30" s="39" t="s">
        <v>129</v>
      </c>
      <c r="B30" s="40" t="s">
        <v>13</v>
      </c>
      <c r="C30" s="40">
        <v>20</v>
      </c>
      <c r="D30" s="40" t="s">
        <v>14</v>
      </c>
      <c r="E30" s="41" t="s">
        <v>130</v>
      </c>
      <c r="F30" s="111">
        <v>904802720</v>
      </c>
      <c r="G30" s="111">
        <v>0</v>
      </c>
      <c r="H30" s="111">
        <v>0</v>
      </c>
      <c r="I30" s="112">
        <f t="shared" si="9"/>
        <v>904802720</v>
      </c>
    </row>
    <row r="31" spans="1:9" ht="48" customHeight="1" x14ac:dyDescent="0.25">
      <c r="A31" s="36" t="s">
        <v>18</v>
      </c>
      <c r="B31" s="37" t="s">
        <v>13</v>
      </c>
      <c r="C31" s="37">
        <v>20</v>
      </c>
      <c r="D31" s="37" t="s">
        <v>14</v>
      </c>
      <c r="E31" s="38" t="s">
        <v>19</v>
      </c>
      <c r="F31" s="109">
        <f t="shared" ref="F31:I31" si="10">+F32+F36+F37</f>
        <v>5485571000</v>
      </c>
      <c r="G31" s="109">
        <f t="shared" si="10"/>
        <v>0</v>
      </c>
      <c r="H31" s="109">
        <f t="shared" si="10"/>
        <v>0</v>
      </c>
      <c r="I31" s="110">
        <f t="shared" si="10"/>
        <v>5485571000</v>
      </c>
    </row>
    <row r="32" spans="1:9" s="53" customFormat="1" ht="42" customHeight="1" x14ac:dyDescent="0.25">
      <c r="A32" s="36" t="s">
        <v>131</v>
      </c>
      <c r="B32" s="37" t="s">
        <v>13</v>
      </c>
      <c r="C32" s="37">
        <v>20</v>
      </c>
      <c r="D32" s="37" t="s">
        <v>14</v>
      </c>
      <c r="E32" s="38" t="s">
        <v>132</v>
      </c>
      <c r="F32" s="109">
        <f t="shared" ref="F32:I32" si="11">+F33+F34+F35</f>
        <v>3004653711</v>
      </c>
      <c r="G32" s="109">
        <f t="shared" si="11"/>
        <v>0</v>
      </c>
      <c r="H32" s="109">
        <f t="shared" si="11"/>
        <v>0</v>
      </c>
      <c r="I32" s="110">
        <f t="shared" si="11"/>
        <v>3004653711</v>
      </c>
    </row>
    <row r="33" spans="1:9" ht="42" customHeight="1" x14ac:dyDescent="0.25">
      <c r="A33" s="39" t="s">
        <v>133</v>
      </c>
      <c r="B33" s="40" t="s">
        <v>13</v>
      </c>
      <c r="C33" s="40">
        <v>20</v>
      </c>
      <c r="D33" s="40" t="s">
        <v>14</v>
      </c>
      <c r="E33" s="41" t="s">
        <v>134</v>
      </c>
      <c r="F33" s="111">
        <v>2053209362</v>
      </c>
      <c r="G33" s="111">
        <v>0</v>
      </c>
      <c r="H33" s="111">
        <v>0</v>
      </c>
      <c r="I33" s="112">
        <f t="shared" ref="I33:I37" si="12">+F33-G33-H33</f>
        <v>2053209362</v>
      </c>
    </row>
    <row r="34" spans="1:9" ht="42" customHeight="1" x14ac:dyDescent="0.25">
      <c r="A34" s="39" t="s">
        <v>135</v>
      </c>
      <c r="B34" s="40" t="s">
        <v>13</v>
      </c>
      <c r="C34" s="40">
        <v>20</v>
      </c>
      <c r="D34" s="40" t="s">
        <v>14</v>
      </c>
      <c r="E34" s="41" t="s">
        <v>136</v>
      </c>
      <c r="F34" s="111">
        <v>729586825</v>
      </c>
      <c r="G34" s="111">
        <v>0</v>
      </c>
      <c r="H34" s="111">
        <v>0</v>
      </c>
      <c r="I34" s="112">
        <f t="shared" si="12"/>
        <v>729586825</v>
      </c>
    </row>
    <row r="35" spans="1:9" ht="42" customHeight="1" x14ac:dyDescent="0.25">
      <c r="A35" s="39" t="s">
        <v>137</v>
      </c>
      <c r="B35" s="40" t="s">
        <v>13</v>
      </c>
      <c r="C35" s="40">
        <v>20</v>
      </c>
      <c r="D35" s="40" t="s">
        <v>14</v>
      </c>
      <c r="E35" s="41" t="s">
        <v>138</v>
      </c>
      <c r="F35" s="111">
        <v>221857524</v>
      </c>
      <c r="G35" s="111">
        <v>0</v>
      </c>
      <c r="H35" s="111">
        <v>0</v>
      </c>
      <c r="I35" s="112">
        <f t="shared" si="12"/>
        <v>221857524</v>
      </c>
    </row>
    <row r="36" spans="1:9" ht="42" customHeight="1" x14ac:dyDescent="0.25">
      <c r="A36" s="39" t="s">
        <v>139</v>
      </c>
      <c r="B36" s="40" t="s">
        <v>13</v>
      </c>
      <c r="C36" s="40">
        <v>20</v>
      </c>
      <c r="D36" s="40" t="s">
        <v>14</v>
      </c>
      <c r="E36" s="41" t="s">
        <v>140</v>
      </c>
      <c r="F36" s="111">
        <v>2307567622</v>
      </c>
      <c r="G36" s="111">
        <v>0</v>
      </c>
      <c r="H36" s="111">
        <v>0</v>
      </c>
      <c r="I36" s="112">
        <f t="shared" si="12"/>
        <v>2307567622</v>
      </c>
    </row>
    <row r="37" spans="1:9" ht="42" customHeight="1" x14ac:dyDescent="0.25">
      <c r="A37" s="39" t="s">
        <v>141</v>
      </c>
      <c r="B37" s="40" t="s">
        <v>13</v>
      </c>
      <c r="C37" s="40">
        <v>20</v>
      </c>
      <c r="D37" s="40" t="s">
        <v>14</v>
      </c>
      <c r="E37" s="41" t="s">
        <v>142</v>
      </c>
      <c r="F37" s="111">
        <v>173349667</v>
      </c>
      <c r="G37" s="111">
        <v>0</v>
      </c>
      <c r="H37" s="111">
        <v>0</v>
      </c>
      <c r="I37" s="112">
        <f t="shared" si="12"/>
        <v>173349667</v>
      </c>
    </row>
    <row r="38" spans="1:9" s="53" customFormat="1" ht="42" customHeight="1" x14ac:dyDescent="0.25">
      <c r="A38" s="36" t="s">
        <v>20</v>
      </c>
      <c r="B38" s="37" t="s">
        <v>13</v>
      </c>
      <c r="C38" s="37">
        <v>20</v>
      </c>
      <c r="D38" s="37" t="s">
        <v>14</v>
      </c>
      <c r="E38" s="38" t="s">
        <v>21</v>
      </c>
      <c r="F38" s="117">
        <v>11114537750</v>
      </c>
      <c r="G38" s="117">
        <v>11114537750</v>
      </c>
      <c r="H38" s="117">
        <v>0</v>
      </c>
      <c r="I38" s="128">
        <f>+F38-G38-H38</f>
        <v>0</v>
      </c>
    </row>
    <row r="39" spans="1:9" s="53" customFormat="1" ht="42" customHeight="1" x14ac:dyDescent="0.25">
      <c r="A39" s="47" t="s">
        <v>478</v>
      </c>
      <c r="B39" s="67" t="s">
        <v>13</v>
      </c>
      <c r="C39" s="67">
        <v>20</v>
      </c>
      <c r="D39" s="67" t="s">
        <v>14</v>
      </c>
      <c r="E39" s="137" t="s">
        <v>479</v>
      </c>
      <c r="F39" s="111">
        <v>0</v>
      </c>
      <c r="G39" s="111">
        <v>0</v>
      </c>
      <c r="H39" s="111">
        <v>0</v>
      </c>
      <c r="I39" s="112">
        <f>+F39-G39-H39</f>
        <v>0</v>
      </c>
    </row>
    <row r="40" spans="1:9" s="57" customFormat="1" ht="42" customHeight="1" x14ac:dyDescent="0.25">
      <c r="A40" s="45" t="s">
        <v>22</v>
      </c>
      <c r="B40" s="58" t="s">
        <v>13</v>
      </c>
      <c r="C40" s="58">
        <v>20</v>
      </c>
      <c r="D40" s="58" t="s">
        <v>14</v>
      </c>
      <c r="E40" s="44" t="s">
        <v>242</v>
      </c>
      <c r="F40" s="113">
        <f>+F41</f>
        <v>22397242000</v>
      </c>
      <c r="G40" s="113">
        <f>+G41</f>
        <v>0</v>
      </c>
      <c r="H40" s="113">
        <f>+H41</f>
        <v>0</v>
      </c>
      <c r="I40" s="114">
        <f>+I41</f>
        <v>22397242000</v>
      </c>
    </row>
    <row r="41" spans="1:9" ht="42" customHeight="1" x14ac:dyDescent="0.25">
      <c r="A41" s="36" t="s">
        <v>143</v>
      </c>
      <c r="B41" s="37" t="s">
        <v>13</v>
      </c>
      <c r="C41" s="37">
        <v>20</v>
      </c>
      <c r="D41" s="37" t="s">
        <v>14</v>
      </c>
      <c r="E41" s="38" t="s">
        <v>144</v>
      </c>
      <c r="F41" s="113">
        <f t="shared" ref="F41:I41" si="13">+F42+F59</f>
        <v>22397242000</v>
      </c>
      <c r="G41" s="113">
        <f t="shared" si="13"/>
        <v>0</v>
      </c>
      <c r="H41" s="113">
        <f t="shared" si="13"/>
        <v>0</v>
      </c>
      <c r="I41" s="114">
        <f t="shared" si="13"/>
        <v>22397242000</v>
      </c>
    </row>
    <row r="42" spans="1:9" ht="42" customHeight="1" x14ac:dyDescent="0.25">
      <c r="A42" s="36" t="s">
        <v>145</v>
      </c>
      <c r="B42" s="37" t="s">
        <v>13</v>
      </c>
      <c r="C42" s="37">
        <v>20</v>
      </c>
      <c r="D42" s="37" t="s">
        <v>14</v>
      </c>
      <c r="E42" s="38" t="s">
        <v>146</v>
      </c>
      <c r="F42" s="115">
        <f t="shared" ref="F42:I42" si="14">+F43+F47+F54</f>
        <v>397656081</v>
      </c>
      <c r="G42" s="115">
        <f t="shared" si="14"/>
        <v>0</v>
      </c>
      <c r="H42" s="115">
        <f t="shared" si="14"/>
        <v>0</v>
      </c>
      <c r="I42" s="116">
        <f t="shared" si="14"/>
        <v>397656081</v>
      </c>
    </row>
    <row r="43" spans="1:9" ht="66" customHeight="1" x14ac:dyDescent="0.25">
      <c r="A43" s="36" t="s">
        <v>147</v>
      </c>
      <c r="B43" s="37" t="s">
        <v>13</v>
      </c>
      <c r="C43" s="37">
        <v>20</v>
      </c>
      <c r="D43" s="37" t="s">
        <v>14</v>
      </c>
      <c r="E43" s="38" t="s">
        <v>148</v>
      </c>
      <c r="F43" s="115">
        <f t="shared" ref="F43:I43" si="15">+F44+F45+F46</f>
        <v>82354191</v>
      </c>
      <c r="G43" s="115">
        <f t="shared" si="15"/>
        <v>0</v>
      </c>
      <c r="H43" s="115">
        <f t="shared" si="15"/>
        <v>0</v>
      </c>
      <c r="I43" s="116">
        <f t="shared" si="15"/>
        <v>82354191</v>
      </c>
    </row>
    <row r="44" spans="1:9" ht="66" customHeight="1" x14ac:dyDescent="0.25">
      <c r="A44" s="39" t="s">
        <v>149</v>
      </c>
      <c r="B44" s="40" t="s">
        <v>13</v>
      </c>
      <c r="C44" s="40">
        <v>20</v>
      </c>
      <c r="D44" s="40" t="s">
        <v>14</v>
      </c>
      <c r="E44" s="41" t="s">
        <v>373</v>
      </c>
      <c r="F44" s="111">
        <v>70394809</v>
      </c>
      <c r="G44" s="111">
        <v>0</v>
      </c>
      <c r="H44" s="111">
        <v>0</v>
      </c>
      <c r="I44" s="112">
        <f t="shared" ref="I44:I46" si="16">+F44-G44-H44</f>
        <v>70394809</v>
      </c>
    </row>
    <row r="45" spans="1:9" ht="42" customHeight="1" x14ac:dyDescent="0.25">
      <c r="A45" s="39" t="s">
        <v>150</v>
      </c>
      <c r="B45" s="40" t="s">
        <v>13</v>
      </c>
      <c r="C45" s="40">
        <v>20</v>
      </c>
      <c r="D45" s="40" t="s">
        <v>14</v>
      </c>
      <c r="E45" s="41" t="s">
        <v>151</v>
      </c>
      <c r="F45" s="111">
        <v>1959382</v>
      </c>
      <c r="G45" s="111">
        <v>0</v>
      </c>
      <c r="H45" s="111">
        <v>0</v>
      </c>
      <c r="I45" s="112">
        <f t="shared" si="16"/>
        <v>1959382</v>
      </c>
    </row>
    <row r="46" spans="1:9" ht="42" customHeight="1" x14ac:dyDescent="0.25">
      <c r="A46" s="39" t="s">
        <v>152</v>
      </c>
      <c r="B46" s="40" t="s">
        <v>13</v>
      </c>
      <c r="C46" s="40">
        <v>20</v>
      </c>
      <c r="D46" s="40" t="s">
        <v>14</v>
      </c>
      <c r="E46" s="41" t="s">
        <v>153</v>
      </c>
      <c r="F46" s="111">
        <v>10000000</v>
      </c>
      <c r="G46" s="111">
        <v>0</v>
      </c>
      <c r="H46" s="111">
        <v>0</v>
      </c>
      <c r="I46" s="112">
        <f t="shared" si="16"/>
        <v>10000000</v>
      </c>
    </row>
    <row r="47" spans="1:9" ht="67.5" customHeight="1" x14ac:dyDescent="0.25">
      <c r="A47" s="59" t="s">
        <v>154</v>
      </c>
      <c r="B47" s="37" t="s">
        <v>13</v>
      </c>
      <c r="C47" s="37">
        <v>20</v>
      </c>
      <c r="D47" s="37" t="s">
        <v>14</v>
      </c>
      <c r="E47" s="38" t="s">
        <v>155</v>
      </c>
      <c r="F47" s="115">
        <f t="shared" ref="F47:I47" si="17">SUM(F48:F53)</f>
        <v>238642905</v>
      </c>
      <c r="G47" s="115">
        <f t="shared" ref="G47" si="18">SUM(G48:G53)</f>
        <v>0</v>
      </c>
      <c r="H47" s="115">
        <f t="shared" si="17"/>
        <v>0</v>
      </c>
      <c r="I47" s="116">
        <f t="shared" si="17"/>
        <v>238642905</v>
      </c>
    </row>
    <row r="48" spans="1:9" ht="70.5" customHeight="1" x14ac:dyDescent="0.25">
      <c r="A48" s="60" t="s">
        <v>156</v>
      </c>
      <c r="B48" s="40" t="s">
        <v>13</v>
      </c>
      <c r="C48" s="40">
        <v>20</v>
      </c>
      <c r="D48" s="40" t="s">
        <v>14</v>
      </c>
      <c r="E48" s="41" t="s">
        <v>157</v>
      </c>
      <c r="F48" s="111">
        <v>18714451</v>
      </c>
      <c r="G48" s="111">
        <v>0</v>
      </c>
      <c r="H48" s="111">
        <v>0</v>
      </c>
      <c r="I48" s="112">
        <f t="shared" ref="I48:I53" si="19">+F48-G48-H48</f>
        <v>18714451</v>
      </c>
    </row>
    <row r="49" spans="1:9" ht="70.5" customHeight="1" x14ac:dyDescent="0.25">
      <c r="A49" s="60" t="s">
        <v>158</v>
      </c>
      <c r="B49" s="40" t="s">
        <v>13</v>
      </c>
      <c r="C49" s="40">
        <v>20</v>
      </c>
      <c r="D49" s="40" t="s">
        <v>14</v>
      </c>
      <c r="E49" s="41" t="s">
        <v>159</v>
      </c>
      <c r="F49" s="111">
        <v>75804598</v>
      </c>
      <c r="G49" s="111">
        <v>0</v>
      </c>
      <c r="H49" s="111">
        <v>0</v>
      </c>
      <c r="I49" s="112">
        <f t="shared" si="19"/>
        <v>75804598</v>
      </c>
    </row>
    <row r="50" spans="1:9" ht="70.5" customHeight="1" x14ac:dyDescent="0.25">
      <c r="A50" s="60" t="s">
        <v>160</v>
      </c>
      <c r="B50" s="40" t="s">
        <v>13</v>
      </c>
      <c r="C50" s="40">
        <v>20</v>
      </c>
      <c r="D50" s="40" t="s">
        <v>14</v>
      </c>
      <c r="E50" s="41" t="s">
        <v>161</v>
      </c>
      <c r="F50" s="111">
        <v>23059310</v>
      </c>
      <c r="G50" s="111">
        <v>0</v>
      </c>
      <c r="H50" s="111">
        <v>0</v>
      </c>
      <c r="I50" s="112">
        <f t="shared" si="19"/>
        <v>23059310</v>
      </c>
    </row>
    <row r="51" spans="1:9" ht="42" customHeight="1" x14ac:dyDescent="0.25">
      <c r="A51" s="60" t="s">
        <v>162</v>
      </c>
      <c r="B51" s="40" t="s">
        <v>13</v>
      </c>
      <c r="C51" s="40">
        <v>20</v>
      </c>
      <c r="D51" s="40" t="s">
        <v>14</v>
      </c>
      <c r="E51" s="41" t="s">
        <v>163</v>
      </c>
      <c r="F51" s="111">
        <v>42842054</v>
      </c>
      <c r="G51" s="111">
        <v>0</v>
      </c>
      <c r="H51" s="111">
        <v>0</v>
      </c>
      <c r="I51" s="112">
        <f t="shared" si="19"/>
        <v>42842054</v>
      </c>
    </row>
    <row r="52" spans="1:9" ht="42" customHeight="1" x14ac:dyDescent="0.25">
      <c r="A52" s="60" t="s">
        <v>164</v>
      </c>
      <c r="B52" s="40" t="s">
        <v>13</v>
      </c>
      <c r="C52" s="40">
        <v>20</v>
      </c>
      <c r="D52" s="40" t="s">
        <v>14</v>
      </c>
      <c r="E52" s="41" t="s">
        <v>165</v>
      </c>
      <c r="F52" s="111">
        <v>40270590</v>
      </c>
      <c r="G52" s="111">
        <v>0</v>
      </c>
      <c r="H52" s="111">
        <v>0</v>
      </c>
      <c r="I52" s="112">
        <f t="shared" si="19"/>
        <v>40270590</v>
      </c>
    </row>
    <row r="53" spans="1:9" ht="42" customHeight="1" x14ac:dyDescent="0.25">
      <c r="A53" s="60" t="s">
        <v>166</v>
      </c>
      <c r="B53" s="40" t="s">
        <v>13</v>
      </c>
      <c r="C53" s="40">
        <v>20</v>
      </c>
      <c r="D53" s="40" t="s">
        <v>14</v>
      </c>
      <c r="E53" s="41" t="s">
        <v>167</v>
      </c>
      <c r="F53" s="111">
        <v>37951902</v>
      </c>
      <c r="G53" s="111">
        <v>0</v>
      </c>
      <c r="H53" s="111">
        <v>0</v>
      </c>
      <c r="I53" s="112">
        <f t="shared" si="19"/>
        <v>37951902</v>
      </c>
    </row>
    <row r="54" spans="1:9" ht="42" customHeight="1" x14ac:dyDescent="0.25">
      <c r="A54" s="36" t="s">
        <v>168</v>
      </c>
      <c r="B54" s="37" t="s">
        <v>13</v>
      </c>
      <c r="C54" s="37">
        <v>20</v>
      </c>
      <c r="D54" s="37" t="s">
        <v>14</v>
      </c>
      <c r="E54" s="38" t="s">
        <v>169</v>
      </c>
      <c r="F54" s="115">
        <f>SUM(F55:F58)</f>
        <v>76658985</v>
      </c>
      <c r="G54" s="115">
        <f>SUM(G55:G58)</f>
        <v>0</v>
      </c>
      <c r="H54" s="115">
        <f>SUM(H55:H58)</f>
        <v>0</v>
      </c>
      <c r="I54" s="116">
        <f>SUM(I55:I58)</f>
        <v>76658985</v>
      </c>
    </row>
    <row r="55" spans="1:9" ht="54.75" customHeight="1" x14ac:dyDescent="0.25">
      <c r="A55" s="39" t="s">
        <v>329</v>
      </c>
      <c r="B55" s="40" t="s">
        <v>13</v>
      </c>
      <c r="C55" s="40">
        <v>20</v>
      </c>
      <c r="D55" s="40" t="s">
        <v>14</v>
      </c>
      <c r="E55" s="41" t="s">
        <v>331</v>
      </c>
      <c r="F55" s="111">
        <v>44361421</v>
      </c>
      <c r="G55" s="111">
        <v>0</v>
      </c>
      <c r="H55" s="111">
        <v>0</v>
      </c>
      <c r="I55" s="112">
        <f t="shared" ref="I55:I58" si="20">+F55-G55-H55</f>
        <v>44361421</v>
      </c>
    </row>
    <row r="56" spans="1:9" ht="42" customHeight="1" x14ac:dyDescent="0.25">
      <c r="A56" s="39" t="s">
        <v>330</v>
      </c>
      <c r="B56" s="40" t="s">
        <v>13</v>
      </c>
      <c r="C56" s="40">
        <v>20</v>
      </c>
      <c r="D56" s="40" t="s">
        <v>14</v>
      </c>
      <c r="E56" s="41" t="s">
        <v>332</v>
      </c>
      <c r="F56" s="111">
        <v>9680711</v>
      </c>
      <c r="G56" s="111">
        <v>0</v>
      </c>
      <c r="H56" s="111">
        <v>0</v>
      </c>
      <c r="I56" s="112">
        <f t="shared" si="20"/>
        <v>9680711</v>
      </c>
    </row>
    <row r="57" spans="1:9" ht="42" customHeight="1" x14ac:dyDescent="0.25">
      <c r="A57" s="39" t="s">
        <v>170</v>
      </c>
      <c r="B57" s="40" t="s">
        <v>13</v>
      </c>
      <c r="C57" s="40">
        <v>20</v>
      </c>
      <c r="D57" s="40" t="s">
        <v>14</v>
      </c>
      <c r="E57" s="41" t="s">
        <v>171</v>
      </c>
      <c r="F57" s="111">
        <v>17616853</v>
      </c>
      <c r="G57" s="111">
        <v>0</v>
      </c>
      <c r="H57" s="111">
        <v>0</v>
      </c>
      <c r="I57" s="112">
        <f t="shared" si="20"/>
        <v>17616853</v>
      </c>
    </row>
    <row r="58" spans="1:9" ht="47.25" customHeight="1" x14ac:dyDescent="0.25">
      <c r="A58" s="39" t="s">
        <v>172</v>
      </c>
      <c r="B58" s="40" t="s">
        <v>13</v>
      </c>
      <c r="C58" s="40">
        <v>20</v>
      </c>
      <c r="D58" s="40" t="s">
        <v>14</v>
      </c>
      <c r="E58" s="41" t="s">
        <v>173</v>
      </c>
      <c r="F58" s="111">
        <v>5000000</v>
      </c>
      <c r="G58" s="111">
        <v>0</v>
      </c>
      <c r="H58" s="111">
        <v>0</v>
      </c>
      <c r="I58" s="112">
        <f t="shared" si="20"/>
        <v>5000000</v>
      </c>
    </row>
    <row r="59" spans="1:9" ht="42" customHeight="1" x14ac:dyDescent="0.25">
      <c r="A59" s="36" t="s">
        <v>174</v>
      </c>
      <c r="B59" s="37" t="s">
        <v>13</v>
      </c>
      <c r="C59" s="37">
        <v>20</v>
      </c>
      <c r="D59" s="37" t="s">
        <v>14</v>
      </c>
      <c r="E59" s="38" t="s">
        <v>175</v>
      </c>
      <c r="F59" s="115">
        <f t="shared" ref="F59:I59" si="21">+F62+F72+F79+F85+F68+F60</f>
        <v>21999585919</v>
      </c>
      <c r="G59" s="115">
        <f t="shared" si="21"/>
        <v>0</v>
      </c>
      <c r="H59" s="115">
        <f t="shared" si="21"/>
        <v>0</v>
      </c>
      <c r="I59" s="116">
        <f t="shared" si="21"/>
        <v>21999585919</v>
      </c>
    </row>
    <row r="60" spans="1:9" ht="42" customHeight="1" x14ac:dyDescent="0.25">
      <c r="A60" s="36" t="s">
        <v>176</v>
      </c>
      <c r="B60" s="37" t="s">
        <v>13</v>
      </c>
      <c r="C60" s="37">
        <v>20</v>
      </c>
      <c r="D60" s="37" t="s">
        <v>14</v>
      </c>
      <c r="E60" s="38" t="s">
        <v>177</v>
      </c>
      <c r="F60" s="115">
        <f t="shared" ref="F60:I60" si="22">+F61</f>
        <v>15489137</v>
      </c>
      <c r="G60" s="115">
        <f t="shared" si="22"/>
        <v>0</v>
      </c>
      <c r="H60" s="115">
        <f t="shared" si="22"/>
        <v>0</v>
      </c>
      <c r="I60" s="116">
        <f t="shared" si="22"/>
        <v>15489137</v>
      </c>
    </row>
    <row r="61" spans="1:9" ht="42" customHeight="1" x14ac:dyDescent="0.25">
      <c r="A61" s="39" t="s">
        <v>178</v>
      </c>
      <c r="B61" s="40" t="s">
        <v>13</v>
      </c>
      <c r="C61" s="40">
        <v>20</v>
      </c>
      <c r="D61" s="40" t="s">
        <v>14</v>
      </c>
      <c r="E61" s="41" t="s">
        <v>179</v>
      </c>
      <c r="F61" s="111">
        <v>15489137</v>
      </c>
      <c r="G61" s="111">
        <v>0</v>
      </c>
      <c r="H61" s="111">
        <v>0</v>
      </c>
      <c r="I61" s="112">
        <f t="shared" ref="I61" si="23">+F61-G61-H61</f>
        <v>15489137</v>
      </c>
    </row>
    <row r="62" spans="1:9" ht="90" customHeight="1" x14ac:dyDescent="0.25">
      <c r="A62" s="36" t="s">
        <v>180</v>
      </c>
      <c r="B62" s="37" t="s">
        <v>13</v>
      </c>
      <c r="C62" s="37">
        <v>20</v>
      </c>
      <c r="D62" s="37" t="s">
        <v>14</v>
      </c>
      <c r="E62" s="38" t="s">
        <v>181</v>
      </c>
      <c r="F62" s="115">
        <f>SUM(F63:F67)</f>
        <v>915115544</v>
      </c>
      <c r="G62" s="115">
        <f t="shared" ref="G62:H62" si="24">SUM(G63:G67)</f>
        <v>0</v>
      </c>
      <c r="H62" s="115">
        <f t="shared" si="24"/>
        <v>0</v>
      </c>
      <c r="I62" s="116">
        <f>SUM(I63:I67)</f>
        <v>915115544</v>
      </c>
    </row>
    <row r="63" spans="1:9" ht="42" customHeight="1" x14ac:dyDescent="0.25">
      <c r="A63" s="39" t="s">
        <v>182</v>
      </c>
      <c r="B63" s="40" t="s">
        <v>13</v>
      </c>
      <c r="C63" s="40">
        <v>20</v>
      </c>
      <c r="D63" s="40" t="s">
        <v>14</v>
      </c>
      <c r="E63" s="41" t="s">
        <v>183</v>
      </c>
      <c r="F63" s="111">
        <v>24500000</v>
      </c>
      <c r="G63" s="111">
        <v>0</v>
      </c>
      <c r="H63" s="111">
        <v>0</v>
      </c>
      <c r="I63" s="112">
        <f t="shared" ref="I63:I67" si="25">+F63-G63-H63</f>
        <v>24500000</v>
      </c>
    </row>
    <row r="64" spans="1:9" ht="42" customHeight="1" x14ac:dyDescent="0.25">
      <c r="A64" s="39" t="s">
        <v>184</v>
      </c>
      <c r="B64" s="40" t="s">
        <v>13</v>
      </c>
      <c r="C64" s="40">
        <v>20</v>
      </c>
      <c r="D64" s="40" t="s">
        <v>14</v>
      </c>
      <c r="E64" s="41" t="s">
        <v>185</v>
      </c>
      <c r="F64" s="111">
        <v>12726853</v>
      </c>
      <c r="G64" s="111">
        <v>0</v>
      </c>
      <c r="H64" s="111">
        <v>0</v>
      </c>
      <c r="I64" s="112">
        <f t="shared" si="25"/>
        <v>12726853</v>
      </c>
    </row>
    <row r="65" spans="1:9" ht="42" customHeight="1" x14ac:dyDescent="0.25">
      <c r="A65" s="39" t="s">
        <v>186</v>
      </c>
      <c r="B65" s="40" t="s">
        <v>13</v>
      </c>
      <c r="C65" s="40">
        <v>20</v>
      </c>
      <c r="D65" s="40" t="s">
        <v>14</v>
      </c>
      <c r="E65" s="41" t="s">
        <v>187</v>
      </c>
      <c r="F65" s="111">
        <v>28768245</v>
      </c>
      <c r="G65" s="111">
        <v>0</v>
      </c>
      <c r="H65" s="111">
        <v>0</v>
      </c>
      <c r="I65" s="112">
        <f t="shared" si="25"/>
        <v>28768245</v>
      </c>
    </row>
    <row r="66" spans="1:9" ht="42" customHeight="1" x14ac:dyDescent="0.25">
      <c r="A66" s="39" t="s">
        <v>188</v>
      </c>
      <c r="B66" s="40" t="s">
        <v>13</v>
      </c>
      <c r="C66" s="40">
        <v>20</v>
      </c>
      <c r="D66" s="40" t="s">
        <v>14</v>
      </c>
      <c r="E66" s="41" t="s">
        <v>189</v>
      </c>
      <c r="F66" s="111">
        <v>636760020</v>
      </c>
      <c r="G66" s="111">
        <v>0</v>
      </c>
      <c r="H66" s="111">
        <v>0</v>
      </c>
      <c r="I66" s="112">
        <f t="shared" si="25"/>
        <v>636760020</v>
      </c>
    </row>
    <row r="67" spans="1:9" ht="53.25" customHeight="1" x14ac:dyDescent="0.25">
      <c r="A67" s="39" t="s">
        <v>190</v>
      </c>
      <c r="B67" s="40" t="s">
        <v>13</v>
      </c>
      <c r="C67" s="40">
        <v>20</v>
      </c>
      <c r="D67" s="40" t="s">
        <v>14</v>
      </c>
      <c r="E67" s="41" t="s">
        <v>191</v>
      </c>
      <c r="F67" s="111">
        <v>212360426</v>
      </c>
      <c r="G67" s="111">
        <v>0</v>
      </c>
      <c r="H67" s="111">
        <v>0</v>
      </c>
      <c r="I67" s="112">
        <f t="shared" si="25"/>
        <v>212360426</v>
      </c>
    </row>
    <row r="68" spans="1:9" ht="69.75" customHeight="1" x14ac:dyDescent="0.25">
      <c r="A68" s="36" t="s">
        <v>192</v>
      </c>
      <c r="B68" s="37" t="s">
        <v>13</v>
      </c>
      <c r="C68" s="37">
        <v>20</v>
      </c>
      <c r="D68" s="37" t="s">
        <v>14</v>
      </c>
      <c r="E68" s="38" t="s">
        <v>193</v>
      </c>
      <c r="F68" s="115">
        <f>SUM(F69:F71)</f>
        <v>12441240285</v>
      </c>
      <c r="G68" s="115">
        <f t="shared" ref="G68:I68" si="26">SUM(G69:G71)</f>
        <v>0</v>
      </c>
      <c r="H68" s="115">
        <f t="shared" si="26"/>
        <v>0</v>
      </c>
      <c r="I68" s="116">
        <f t="shared" si="26"/>
        <v>12441240285</v>
      </c>
    </row>
    <row r="69" spans="1:9" ht="42" customHeight="1" x14ac:dyDescent="0.25">
      <c r="A69" s="39" t="s">
        <v>194</v>
      </c>
      <c r="B69" s="40" t="s">
        <v>13</v>
      </c>
      <c r="C69" s="40">
        <v>20</v>
      </c>
      <c r="D69" s="40" t="s">
        <v>14</v>
      </c>
      <c r="E69" s="41" t="s">
        <v>195</v>
      </c>
      <c r="F69" s="111">
        <v>2013024445</v>
      </c>
      <c r="G69" s="111">
        <v>0</v>
      </c>
      <c r="H69" s="111">
        <v>0</v>
      </c>
      <c r="I69" s="112">
        <f t="shared" ref="I69:I71" si="27">+F69-G69-H69</f>
        <v>2013024445</v>
      </c>
    </row>
    <row r="70" spans="1:9" ht="42" customHeight="1" x14ac:dyDescent="0.25">
      <c r="A70" s="39" t="s">
        <v>196</v>
      </c>
      <c r="B70" s="40" t="s">
        <v>13</v>
      </c>
      <c r="C70" s="40">
        <v>20</v>
      </c>
      <c r="D70" s="40" t="s">
        <v>14</v>
      </c>
      <c r="E70" s="41" t="s">
        <v>197</v>
      </c>
      <c r="F70" s="111">
        <v>10418914576</v>
      </c>
      <c r="G70" s="111">
        <v>0</v>
      </c>
      <c r="H70" s="111">
        <v>0</v>
      </c>
      <c r="I70" s="112">
        <f t="shared" si="27"/>
        <v>10418914576</v>
      </c>
    </row>
    <row r="71" spans="1:9" ht="42" customHeight="1" x14ac:dyDescent="0.25">
      <c r="A71" s="39" t="s">
        <v>198</v>
      </c>
      <c r="B71" s="40" t="s">
        <v>13</v>
      </c>
      <c r="C71" s="40">
        <v>20</v>
      </c>
      <c r="D71" s="40" t="s">
        <v>14</v>
      </c>
      <c r="E71" s="41" t="s">
        <v>199</v>
      </c>
      <c r="F71" s="111">
        <v>9301264</v>
      </c>
      <c r="G71" s="111">
        <v>0</v>
      </c>
      <c r="H71" s="111">
        <v>0</v>
      </c>
      <c r="I71" s="112">
        <f t="shared" si="27"/>
        <v>9301264</v>
      </c>
    </row>
    <row r="72" spans="1:9" ht="56.25" customHeight="1" x14ac:dyDescent="0.25">
      <c r="A72" s="36" t="s">
        <v>200</v>
      </c>
      <c r="B72" s="37" t="s">
        <v>13</v>
      </c>
      <c r="C72" s="37">
        <v>20</v>
      </c>
      <c r="D72" s="37" t="s">
        <v>14</v>
      </c>
      <c r="E72" s="38" t="s">
        <v>201</v>
      </c>
      <c r="F72" s="115">
        <f t="shared" ref="F72:I72" si="28">SUM(F73:F78)</f>
        <v>7754408153</v>
      </c>
      <c r="G72" s="115">
        <f t="shared" ref="G72" si="29">SUM(G73:G78)</f>
        <v>0</v>
      </c>
      <c r="H72" s="115">
        <f t="shared" si="28"/>
        <v>0</v>
      </c>
      <c r="I72" s="116">
        <f t="shared" si="28"/>
        <v>7754408153</v>
      </c>
    </row>
    <row r="73" spans="1:9" ht="42" customHeight="1" x14ac:dyDescent="0.25">
      <c r="A73" s="39" t="s">
        <v>202</v>
      </c>
      <c r="B73" s="40" t="s">
        <v>13</v>
      </c>
      <c r="C73" s="40">
        <v>20</v>
      </c>
      <c r="D73" s="40" t="s">
        <v>14</v>
      </c>
      <c r="E73" s="41" t="s">
        <v>203</v>
      </c>
      <c r="F73" s="111">
        <v>1720717600</v>
      </c>
      <c r="G73" s="111">
        <v>0</v>
      </c>
      <c r="H73" s="111">
        <v>0</v>
      </c>
      <c r="I73" s="112">
        <f t="shared" ref="I73:I78" si="30">+F73-G73-H73</f>
        <v>1720717600</v>
      </c>
    </row>
    <row r="74" spans="1:9" ht="72.75" customHeight="1" x14ac:dyDescent="0.25">
      <c r="A74" s="39" t="s">
        <v>204</v>
      </c>
      <c r="B74" s="40" t="s">
        <v>13</v>
      </c>
      <c r="C74" s="40">
        <v>20</v>
      </c>
      <c r="D74" s="40" t="s">
        <v>14</v>
      </c>
      <c r="E74" s="41" t="s">
        <v>205</v>
      </c>
      <c r="F74" s="111">
        <v>3542083927</v>
      </c>
      <c r="G74" s="111">
        <v>0</v>
      </c>
      <c r="H74" s="111">
        <v>0</v>
      </c>
      <c r="I74" s="112">
        <f t="shared" si="30"/>
        <v>3542083927</v>
      </c>
    </row>
    <row r="75" spans="1:9" ht="72.75" customHeight="1" x14ac:dyDescent="0.25">
      <c r="A75" s="39" t="s">
        <v>206</v>
      </c>
      <c r="B75" s="40" t="s">
        <v>13</v>
      </c>
      <c r="C75" s="40">
        <v>20</v>
      </c>
      <c r="D75" s="40" t="s">
        <v>14</v>
      </c>
      <c r="E75" s="41" t="s">
        <v>207</v>
      </c>
      <c r="F75" s="111">
        <v>95273523</v>
      </c>
      <c r="G75" s="111">
        <v>0</v>
      </c>
      <c r="H75" s="111">
        <v>0</v>
      </c>
      <c r="I75" s="112">
        <f t="shared" si="30"/>
        <v>95273523</v>
      </c>
    </row>
    <row r="76" spans="1:9" ht="42" customHeight="1" x14ac:dyDescent="0.25">
      <c r="A76" s="39" t="s">
        <v>208</v>
      </c>
      <c r="B76" s="40" t="s">
        <v>13</v>
      </c>
      <c r="C76" s="40">
        <v>20</v>
      </c>
      <c r="D76" s="40" t="s">
        <v>14</v>
      </c>
      <c r="E76" s="41" t="s">
        <v>209</v>
      </c>
      <c r="F76" s="111">
        <v>1714116885</v>
      </c>
      <c r="G76" s="111">
        <v>0</v>
      </c>
      <c r="H76" s="111">
        <v>0</v>
      </c>
      <c r="I76" s="112">
        <f t="shared" si="30"/>
        <v>1714116885</v>
      </c>
    </row>
    <row r="77" spans="1:9" ht="66" customHeight="1" x14ac:dyDescent="0.25">
      <c r="A77" s="39" t="s">
        <v>210</v>
      </c>
      <c r="B77" s="40" t="s">
        <v>13</v>
      </c>
      <c r="C77" s="40">
        <v>20</v>
      </c>
      <c r="D77" s="40" t="s">
        <v>14</v>
      </c>
      <c r="E77" s="41" t="s">
        <v>211</v>
      </c>
      <c r="F77" s="111">
        <v>297120942</v>
      </c>
      <c r="G77" s="111">
        <v>0</v>
      </c>
      <c r="H77" s="111">
        <v>0</v>
      </c>
      <c r="I77" s="112">
        <f t="shared" si="30"/>
        <v>297120942</v>
      </c>
    </row>
    <row r="78" spans="1:9" ht="82.5" customHeight="1" x14ac:dyDescent="0.25">
      <c r="A78" s="39" t="s">
        <v>212</v>
      </c>
      <c r="B78" s="40" t="s">
        <v>13</v>
      </c>
      <c r="C78" s="40">
        <v>20</v>
      </c>
      <c r="D78" s="40" t="s">
        <v>14</v>
      </c>
      <c r="E78" s="41" t="s">
        <v>213</v>
      </c>
      <c r="F78" s="111">
        <v>385095276</v>
      </c>
      <c r="G78" s="111">
        <v>0</v>
      </c>
      <c r="H78" s="111">
        <v>0</v>
      </c>
      <c r="I78" s="112">
        <f t="shared" si="30"/>
        <v>385095276</v>
      </c>
    </row>
    <row r="79" spans="1:9" ht="42" customHeight="1" x14ac:dyDescent="0.25">
      <c r="A79" s="36" t="s">
        <v>214</v>
      </c>
      <c r="B79" s="37" t="s">
        <v>13</v>
      </c>
      <c r="C79" s="37">
        <v>20</v>
      </c>
      <c r="D79" s="37" t="s">
        <v>14</v>
      </c>
      <c r="E79" s="38" t="s">
        <v>215</v>
      </c>
      <c r="F79" s="115">
        <f>SUM(F80:F84)</f>
        <v>848832800</v>
      </c>
      <c r="G79" s="115">
        <f>SUM(G80:G84)</f>
        <v>0</v>
      </c>
      <c r="H79" s="115">
        <f>SUM(H80:H84)</f>
        <v>0</v>
      </c>
      <c r="I79" s="116">
        <f>SUM(I80:I84)</f>
        <v>848832800</v>
      </c>
    </row>
    <row r="80" spans="1:9" ht="42" customHeight="1" x14ac:dyDescent="0.25">
      <c r="A80" s="39" t="s">
        <v>216</v>
      </c>
      <c r="B80" s="40" t="s">
        <v>13</v>
      </c>
      <c r="C80" s="40">
        <v>20</v>
      </c>
      <c r="D80" s="40" t="s">
        <v>14</v>
      </c>
      <c r="E80" s="41" t="s">
        <v>217</v>
      </c>
      <c r="F80" s="111">
        <v>284080000</v>
      </c>
      <c r="G80" s="111">
        <v>0</v>
      </c>
      <c r="H80" s="111">
        <v>0</v>
      </c>
      <c r="I80" s="112">
        <f t="shared" ref="I80:I85" si="31">+F80-G80-H80</f>
        <v>284080000</v>
      </c>
    </row>
    <row r="81" spans="1:9" ht="42" customHeight="1" x14ac:dyDescent="0.25">
      <c r="A81" s="39" t="s">
        <v>218</v>
      </c>
      <c r="B81" s="40" t="s">
        <v>13</v>
      </c>
      <c r="C81" s="40">
        <v>20</v>
      </c>
      <c r="D81" s="40" t="s">
        <v>14</v>
      </c>
      <c r="E81" s="41" t="s">
        <v>219</v>
      </c>
      <c r="F81" s="111">
        <v>17139140</v>
      </c>
      <c r="G81" s="111">
        <v>0</v>
      </c>
      <c r="H81" s="111">
        <v>0</v>
      </c>
      <c r="I81" s="112">
        <f t="shared" si="31"/>
        <v>17139140</v>
      </c>
    </row>
    <row r="82" spans="1:9" ht="68.25" customHeight="1" x14ac:dyDescent="0.25">
      <c r="A82" s="39" t="s">
        <v>220</v>
      </c>
      <c r="B82" s="40" t="s">
        <v>13</v>
      </c>
      <c r="C82" s="40">
        <v>20</v>
      </c>
      <c r="D82" s="40" t="s">
        <v>14</v>
      </c>
      <c r="E82" s="41" t="s">
        <v>221</v>
      </c>
      <c r="F82" s="111">
        <v>3936660</v>
      </c>
      <c r="G82" s="111">
        <v>0</v>
      </c>
      <c r="H82" s="111">
        <v>0</v>
      </c>
      <c r="I82" s="112">
        <f t="shared" si="31"/>
        <v>3936660</v>
      </c>
    </row>
    <row r="83" spans="1:9" ht="42" customHeight="1" x14ac:dyDescent="0.25">
      <c r="A83" s="39" t="s">
        <v>222</v>
      </c>
      <c r="B83" s="40" t="s">
        <v>13</v>
      </c>
      <c r="C83" s="40">
        <v>20</v>
      </c>
      <c r="D83" s="40" t="s">
        <v>14</v>
      </c>
      <c r="E83" s="41" t="s">
        <v>223</v>
      </c>
      <c r="F83" s="111">
        <v>389022350</v>
      </c>
      <c r="G83" s="111">
        <v>0</v>
      </c>
      <c r="H83" s="111">
        <v>0</v>
      </c>
      <c r="I83" s="112">
        <f t="shared" si="31"/>
        <v>389022350</v>
      </c>
    </row>
    <row r="84" spans="1:9" ht="42" customHeight="1" x14ac:dyDescent="0.25">
      <c r="A84" s="39" t="s">
        <v>224</v>
      </c>
      <c r="B84" s="40" t="s">
        <v>13</v>
      </c>
      <c r="C84" s="40">
        <v>20</v>
      </c>
      <c r="D84" s="40" t="s">
        <v>14</v>
      </c>
      <c r="E84" s="41" t="s">
        <v>225</v>
      </c>
      <c r="F84" s="111">
        <v>154654650</v>
      </c>
      <c r="G84" s="111">
        <v>0</v>
      </c>
      <c r="H84" s="111">
        <v>0</v>
      </c>
      <c r="I84" s="112">
        <f t="shared" si="31"/>
        <v>154654650</v>
      </c>
    </row>
    <row r="85" spans="1:9" ht="42" customHeight="1" x14ac:dyDescent="0.25">
      <c r="A85" s="36" t="s">
        <v>226</v>
      </c>
      <c r="B85" s="37" t="s">
        <v>13</v>
      </c>
      <c r="C85" s="37">
        <v>20</v>
      </c>
      <c r="D85" s="37" t="s">
        <v>14</v>
      </c>
      <c r="E85" s="38" t="s">
        <v>227</v>
      </c>
      <c r="F85" s="117">
        <v>24500000</v>
      </c>
      <c r="G85" s="117">
        <v>0</v>
      </c>
      <c r="H85" s="117">
        <v>0</v>
      </c>
      <c r="I85" s="118">
        <f t="shared" si="31"/>
        <v>24500000</v>
      </c>
    </row>
    <row r="86" spans="1:9" s="57" customFormat="1" ht="27.75" customHeight="1" x14ac:dyDescent="0.25">
      <c r="A86" s="229" t="s">
        <v>23</v>
      </c>
      <c r="B86" s="58" t="s">
        <v>37</v>
      </c>
      <c r="C86" s="58">
        <v>10</v>
      </c>
      <c r="D86" s="234" t="s">
        <v>14</v>
      </c>
      <c r="E86" s="231" t="s">
        <v>24</v>
      </c>
      <c r="F86" s="113">
        <f t="shared" ref="F86:I86" si="32">+F96</f>
        <v>10647256000</v>
      </c>
      <c r="G86" s="113">
        <f t="shared" si="32"/>
        <v>0</v>
      </c>
      <c r="H86" s="113">
        <f t="shared" si="32"/>
        <v>5000000000</v>
      </c>
      <c r="I86" s="114">
        <f t="shared" si="32"/>
        <v>5647256000</v>
      </c>
    </row>
    <row r="87" spans="1:9" ht="27.75" customHeight="1" x14ac:dyDescent="0.25">
      <c r="A87" s="229"/>
      <c r="B87" s="37" t="s">
        <v>13</v>
      </c>
      <c r="C87" s="37">
        <v>20</v>
      </c>
      <c r="D87" s="234"/>
      <c r="E87" s="231"/>
      <c r="F87" s="115">
        <f t="shared" ref="F87:I87" si="33">+F88+F91</f>
        <v>6139374360</v>
      </c>
      <c r="G87" s="115">
        <f t="shared" si="33"/>
        <v>5923654360</v>
      </c>
      <c r="H87" s="115">
        <f t="shared" si="33"/>
        <v>0</v>
      </c>
      <c r="I87" s="116">
        <f t="shared" si="33"/>
        <v>215720000</v>
      </c>
    </row>
    <row r="88" spans="1:9" ht="42" customHeight="1" x14ac:dyDescent="0.25">
      <c r="A88" s="36" t="s">
        <v>25</v>
      </c>
      <c r="B88" s="37" t="s">
        <v>13</v>
      </c>
      <c r="C88" s="37">
        <v>20</v>
      </c>
      <c r="D88" s="37" t="s">
        <v>14</v>
      </c>
      <c r="E88" s="38" t="s">
        <v>26</v>
      </c>
      <c r="F88" s="115">
        <f t="shared" ref="F88:I89" si="34">+F89</f>
        <v>5923654360</v>
      </c>
      <c r="G88" s="115">
        <f t="shared" si="34"/>
        <v>5923654360</v>
      </c>
      <c r="H88" s="115">
        <f t="shared" si="34"/>
        <v>0</v>
      </c>
      <c r="I88" s="116">
        <f t="shared" si="34"/>
        <v>0</v>
      </c>
    </row>
    <row r="89" spans="1:9" ht="42" customHeight="1" x14ac:dyDescent="0.25">
      <c r="A89" s="36" t="s">
        <v>27</v>
      </c>
      <c r="B89" s="37" t="s">
        <v>13</v>
      </c>
      <c r="C89" s="37">
        <v>20</v>
      </c>
      <c r="D89" s="37" t="s">
        <v>14</v>
      </c>
      <c r="E89" s="38" t="s">
        <v>228</v>
      </c>
      <c r="F89" s="115">
        <v>5923654360</v>
      </c>
      <c r="G89" s="115">
        <v>5923654360</v>
      </c>
      <c r="H89" s="115">
        <f t="shared" si="34"/>
        <v>0</v>
      </c>
      <c r="I89" s="116">
        <f>+F89-G89-H89</f>
        <v>0</v>
      </c>
    </row>
    <row r="90" spans="1:9" ht="48.75" customHeight="1" x14ac:dyDescent="0.25">
      <c r="A90" s="39" t="s">
        <v>28</v>
      </c>
      <c r="B90" s="40" t="s">
        <v>13</v>
      </c>
      <c r="C90" s="40">
        <v>20</v>
      </c>
      <c r="D90" s="40" t="s">
        <v>14</v>
      </c>
      <c r="E90" s="41" t="s">
        <v>29</v>
      </c>
      <c r="F90" s="111">
        <v>0</v>
      </c>
      <c r="G90" s="111">
        <v>0</v>
      </c>
      <c r="H90" s="111">
        <v>0</v>
      </c>
      <c r="I90" s="112">
        <f>+F90-H90</f>
        <v>0</v>
      </c>
    </row>
    <row r="91" spans="1:9" ht="42" customHeight="1" x14ac:dyDescent="0.25">
      <c r="A91" s="36" t="s">
        <v>30</v>
      </c>
      <c r="B91" s="37" t="s">
        <v>13</v>
      </c>
      <c r="C91" s="37">
        <v>20</v>
      </c>
      <c r="D91" s="37" t="s">
        <v>14</v>
      </c>
      <c r="E91" s="38" t="s">
        <v>31</v>
      </c>
      <c r="F91" s="115">
        <f t="shared" ref="F91:I92" si="35">+F92</f>
        <v>215720000</v>
      </c>
      <c r="G91" s="115">
        <f t="shared" si="35"/>
        <v>0</v>
      </c>
      <c r="H91" s="115">
        <f t="shared" si="35"/>
        <v>0</v>
      </c>
      <c r="I91" s="116">
        <f t="shared" si="35"/>
        <v>215720000</v>
      </c>
    </row>
    <row r="92" spans="1:9" ht="42" customHeight="1" x14ac:dyDescent="0.25">
      <c r="A92" s="36" t="s">
        <v>32</v>
      </c>
      <c r="B92" s="37" t="s">
        <v>13</v>
      </c>
      <c r="C92" s="37">
        <v>20</v>
      </c>
      <c r="D92" s="37" t="s">
        <v>14</v>
      </c>
      <c r="E92" s="38" t="s">
        <v>33</v>
      </c>
      <c r="F92" s="115">
        <f t="shared" si="35"/>
        <v>215720000</v>
      </c>
      <c r="G92" s="115">
        <f t="shared" si="35"/>
        <v>0</v>
      </c>
      <c r="H92" s="115">
        <f t="shared" si="35"/>
        <v>0</v>
      </c>
      <c r="I92" s="116">
        <f t="shared" si="35"/>
        <v>215720000</v>
      </c>
    </row>
    <row r="93" spans="1:9" ht="45" customHeight="1" x14ac:dyDescent="0.25">
      <c r="A93" s="36" t="s">
        <v>34</v>
      </c>
      <c r="B93" s="37" t="s">
        <v>13</v>
      </c>
      <c r="C93" s="37">
        <v>20</v>
      </c>
      <c r="D93" s="37" t="s">
        <v>14</v>
      </c>
      <c r="E93" s="38" t="s">
        <v>35</v>
      </c>
      <c r="F93" s="115">
        <f t="shared" ref="F93:I93" si="36">+F94+F95</f>
        <v>215720000</v>
      </c>
      <c r="G93" s="115">
        <f t="shared" si="36"/>
        <v>0</v>
      </c>
      <c r="H93" s="115">
        <f t="shared" si="36"/>
        <v>0</v>
      </c>
      <c r="I93" s="116">
        <f t="shared" si="36"/>
        <v>215720000</v>
      </c>
    </row>
    <row r="94" spans="1:9" ht="42" customHeight="1" x14ac:dyDescent="0.25">
      <c r="A94" s="39" t="s">
        <v>229</v>
      </c>
      <c r="B94" s="40" t="s">
        <v>13</v>
      </c>
      <c r="C94" s="40">
        <v>20</v>
      </c>
      <c r="D94" s="40" t="s">
        <v>14</v>
      </c>
      <c r="E94" s="41" t="s">
        <v>230</v>
      </c>
      <c r="F94" s="111">
        <v>59277258</v>
      </c>
      <c r="G94" s="111">
        <v>0</v>
      </c>
      <c r="H94" s="111">
        <v>0</v>
      </c>
      <c r="I94" s="112">
        <f t="shared" ref="I94:I95" si="37">+F94-G94-H94</f>
        <v>59277258</v>
      </c>
    </row>
    <row r="95" spans="1:9" ht="42" customHeight="1" x14ac:dyDescent="0.25">
      <c r="A95" s="39" t="s">
        <v>231</v>
      </c>
      <c r="B95" s="40" t="s">
        <v>13</v>
      </c>
      <c r="C95" s="40">
        <v>20</v>
      </c>
      <c r="D95" s="40" t="s">
        <v>14</v>
      </c>
      <c r="E95" s="41" t="s">
        <v>232</v>
      </c>
      <c r="F95" s="111">
        <v>156442742</v>
      </c>
      <c r="G95" s="111">
        <v>0</v>
      </c>
      <c r="H95" s="111">
        <v>0</v>
      </c>
      <c r="I95" s="112">
        <f t="shared" si="37"/>
        <v>156442742</v>
      </c>
    </row>
    <row r="96" spans="1:9" ht="42" customHeight="1" x14ac:dyDescent="0.25">
      <c r="A96" s="36" t="s">
        <v>36</v>
      </c>
      <c r="B96" s="37" t="s">
        <v>37</v>
      </c>
      <c r="C96" s="37">
        <v>10</v>
      </c>
      <c r="D96" s="37" t="s">
        <v>14</v>
      </c>
      <c r="E96" s="38" t="s">
        <v>38</v>
      </c>
      <c r="F96" s="119">
        <f>+F97+5000000000</f>
        <v>10647256000</v>
      </c>
      <c r="G96" s="119">
        <v>0</v>
      </c>
      <c r="H96" s="119">
        <v>5000000000</v>
      </c>
      <c r="I96" s="120">
        <f>+F96-H96</f>
        <v>5647256000</v>
      </c>
    </row>
    <row r="97" spans="1:9" ht="42" customHeight="1" x14ac:dyDescent="0.25">
      <c r="A97" s="36" t="s">
        <v>233</v>
      </c>
      <c r="B97" s="37" t="s">
        <v>37</v>
      </c>
      <c r="C97" s="37">
        <v>10</v>
      </c>
      <c r="D97" s="37" t="s">
        <v>14</v>
      </c>
      <c r="E97" s="38" t="s">
        <v>234</v>
      </c>
      <c r="F97" s="119">
        <f>SUM(F98:F99)</f>
        <v>5647256000</v>
      </c>
      <c r="G97" s="119">
        <f t="shared" ref="G97:I97" si="38">SUM(G98:G99)</f>
        <v>0</v>
      </c>
      <c r="H97" s="119">
        <f t="shared" si="38"/>
        <v>0</v>
      </c>
      <c r="I97" s="120">
        <f t="shared" si="38"/>
        <v>5647256000</v>
      </c>
    </row>
    <row r="98" spans="1:9" ht="42" customHeight="1" x14ac:dyDescent="0.25">
      <c r="A98" s="39" t="s">
        <v>235</v>
      </c>
      <c r="B98" s="40" t="s">
        <v>37</v>
      </c>
      <c r="C98" s="40">
        <v>10</v>
      </c>
      <c r="D98" s="40" t="s">
        <v>14</v>
      </c>
      <c r="E98" s="41" t="s">
        <v>236</v>
      </c>
      <c r="F98" s="111">
        <f>2823628000</f>
        <v>2823628000</v>
      </c>
      <c r="G98" s="111">
        <v>0</v>
      </c>
      <c r="H98" s="111">
        <v>0</v>
      </c>
      <c r="I98" s="112">
        <f t="shared" ref="I98:I99" si="39">+F98-G98-H98</f>
        <v>2823628000</v>
      </c>
    </row>
    <row r="99" spans="1:9" ht="42" customHeight="1" x14ac:dyDescent="0.25">
      <c r="A99" s="39" t="s">
        <v>237</v>
      </c>
      <c r="B99" s="40" t="s">
        <v>37</v>
      </c>
      <c r="C99" s="40">
        <v>10</v>
      </c>
      <c r="D99" s="40" t="s">
        <v>14</v>
      </c>
      <c r="E99" s="41" t="s">
        <v>238</v>
      </c>
      <c r="F99" s="111">
        <f>2823628000</f>
        <v>2823628000</v>
      </c>
      <c r="G99" s="111">
        <v>0</v>
      </c>
      <c r="H99" s="111">
        <v>0</v>
      </c>
      <c r="I99" s="112">
        <f t="shared" si="39"/>
        <v>2823628000</v>
      </c>
    </row>
    <row r="100" spans="1:9" ht="48.75" customHeight="1" x14ac:dyDescent="0.25">
      <c r="A100" s="36" t="s">
        <v>39</v>
      </c>
      <c r="B100" s="37" t="s">
        <v>13</v>
      </c>
      <c r="C100" s="37">
        <v>20</v>
      </c>
      <c r="D100" s="37" t="s">
        <v>14</v>
      </c>
      <c r="E100" s="38" t="s">
        <v>239</v>
      </c>
      <c r="F100" s="115">
        <f>+F101</f>
        <v>16069012000</v>
      </c>
      <c r="G100" s="115">
        <f t="shared" ref="G100:I100" si="40">+G101</f>
        <v>0</v>
      </c>
      <c r="H100" s="115">
        <f t="shared" si="40"/>
        <v>0</v>
      </c>
      <c r="I100" s="116">
        <f t="shared" si="40"/>
        <v>16069012000</v>
      </c>
    </row>
    <row r="101" spans="1:9" ht="42" customHeight="1" x14ac:dyDescent="0.25">
      <c r="A101" s="36" t="s">
        <v>41</v>
      </c>
      <c r="B101" s="37" t="s">
        <v>13</v>
      </c>
      <c r="C101" s="37">
        <v>20</v>
      </c>
      <c r="D101" s="37" t="s">
        <v>14</v>
      </c>
      <c r="E101" s="38" t="s">
        <v>42</v>
      </c>
      <c r="F101" s="115">
        <f t="shared" ref="F101:I101" si="41">+F102</f>
        <v>16069012000</v>
      </c>
      <c r="G101" s="115">
        <f t="shared" si="41"/>
        <v>0</v>
      </c>
      <c r="H101" s="115">
        <f t="shared" si="41"/>
        <v>0</v>
      </c>
      <c r="I101" s="116">
        <f t="shared" si="41"/>
        <v>16069012000</v>
      </c>
    </row>
    <row r="102" spans="1:9" ht="42" customHeight="1" thickBot="1" x14ac:dyDescent="0.3">
      <c r="A102" s="62" t="s">
        <v>43</v>
      </c>
      <c r="B102" s="63" t="s">
        <v>13</v>
      </c>
      <c r="C102" s="63">
        <v>20</v>
      </c>
      <c r="D102" s="63" t="s">
        <v>14</v>
      </c>
      <c r="E102" s="64" t="s">
        <v>44</v>
      </c>
      <c r="F102" s="121">
        <v>16069012000</v>
      </c>
      <c r="G102" s="121">
        <v>0</v>
      </c>
      <c r="H102" s="121">
        <v>0</v>
      </c>
      <c r="I102" s="112">
        <f t="shared" ref="I102" si="42">+F102-G102-H102</f>
        <v>16069012000</v>
      </c>
    </row>
    <row r="103" spans="1:9" ht="36.75" customHeight="1" x14ac:dyDescent="0.25">
      <c r="A103" s="235" t="s">
        <v>45</v>
      </c>
      <c r="B103" s="245" t="s">
        <v>37</v>
      </c>
      <c r="C103" s="247">
        <v>11</v>
      </c>
      <c r="D103" s="146" t="s">
        <v>52</v>
      </c>
      <c r="E103" s="227" t="s">
        <v>46</v>
      </c>
      <c r="F103" s="138">
        <f t="shared" ref="F103:I105" si="43">+F105</f>
        <v>106742138967</v>
      </c>
      <c r="G103" s="138">
        <f t="shared" si="43"/>
        <v>0</v>
      </c>
      <c r="H103" s="138">
        <f t="shared" si="43"/>
        <v>0</v>
      </c>
      <c r="I103" s="140">
        <f t="shared" si="43"/>
        <v>106742138967</v>
      </c>
    </row>
    <row r="104" spans="1:9" ht="30" customHeight="1" thickBot="1" x14ac:dyDescent="0.3">
      <c r="A104" s="244"/>
      <c r="B104" s="246"/>
      <c r="C104" s="248"/>
      <c r="D104" s="147" t="s">
        <v>14</v>
      </c>
      <c r="E104" s="228"/>
      <c r="F104" s="141">
        <f t="shared" si="43"/>
        <v>1907097618124</v>
      </c>
      <c r="G104" s="141">
        <f t="shared" si="43"/>
        <v>0</v>
      </c>
      <c r="H104" s="141">
        <f t="shared" si="43"/>
        <v>0</v>
      </c>
      <c r="I104" s="143">
        <f t="shared" si="43"/>
        <v>1907097618124</v>
      </c>
    </row>
    <row r="105" spans="1:9" ht="30" customHeight="1" x14ac:dyDescent="0.25">
      <c r="A105" s="182" t="s">
        <v>47</v>
      </c>
      <c r="B105" s="184" t="s">
        <v>37</v>
      </c>
      <c r="C105" s="184">
        <v>11</v>
      </c>
      <c r="D105" s="34" t="s">
        <v>52</v>
      </c>
      <c r="E105" s="186" t="s">
        <v>48</v>
      </c>
      <c r="F105" s="122">
        <f t="shared" si="43"/>
        <v>106742138967</v>
      </c>
      <c r="G105" s="122">
        <f t="shared" si="43"/>
        <v>0</v>
      </c>
      <c r="H105" s="122">
        <f t="shared" si="43"/>
        <v>0</v>
      </c>
      <c r="I105" s="123">
        <f t="shared" si="43"/>
        <v>106742138967</v>
      </c>
    </row>
    <row r="106" spans="1:9" ht="27.75" customHeight="1" x14ac:dyDescent="0.25">
      <c r="A106" s="192"/>
      <c r="B106" s="230"/>
      <c r="C106" s="230"/>
      <c r="D106" s="37" t="s">
        <v>14</v>
      </c>
      <c r="E106" s="232"/>
      <c r="F106" s="124">
        <f t="shared" ref="F106:I106" si="44">+F110</f>
        <v>1907097618124</v>
      </c>
      <c r="G106" s="124">
        <f t="shared" si="44"/>
        <v>0</v>
      </c>
      <c r="H106" s="124">
        <f t="shared" si="44"/>
        <v>0</v>
      </c>
      <c r="I106" s="125">
        <f t="shared" si="44"/>
        <v>1907097618124</v>
      </c>
    </row>
    <row r="107" spans="1:9" ht="42" customHeight="1" x14ac:dyDescent="0.25">
      <c r="A107" s="36" t="s">
        <v>49</v>
      </c>
      <c r="B107" s="37" t="s">
        <v>37</v>
      </c>
      <c r="C107" s="37">
        <v>11</v>
      </c>
      <c r="D107" s="37" t="s">
        <v>52</v>
      </c>
      <c r="E107" s="38" t="s">
        <v>50</v>
      </c>
      <c r="F107" s="124">
        <f t="shared" ref="F107:I108" si="45">+F108</f>
        <v>106742138967</v>
      </c>
      <c r="G107" s="124">
        <f t="shared" si="45"/>
        <v>0</v>
      </c>
      <c r="H107" s="124">
        <f t="shared" si="45"/>
        <v>0</v>
      </c>
      <c r="I107" s="125">
        <f t="shared" si="45"/>
        <v>106742138967</v>
      </c>
    </row>
    <row r="108" spans="1:9" ht="42" customHeight="1" x14ac:dyDescent="0.25">
      <c r="A108" s="36" t="s">
        <v>51</v>
      </c>
      <c r="B108" s="37" t="s">
        <v>37</v>
      </c>
      <c r="C108" s="37">
        <v>11</v>
      </c>
      <c r="D108" s="37" t="s">
        <v>52</v>
      </c>
      <c r="E108" s="38" t="s">
        <v>53</v>
      </c>
      <c r="F108" s="124">
        <f t="shared" si="45"/>
        <v>106742138967</v>
      </c>
      <c r="G108" s="124">
        <f t="shared" si="45"/>
        <v>0</v>
      </c>
      <c r="H108" s="124">
        <f t="shared" si="45"/>
        <v>0</v>
      </c>
      <c r="I108" s="125">
        <f t="shared" si="45"/>
        <v>106742138967</v>
      </c>
    </row>
    <row r="109" spans="1:9" ht="42" customHeight="1" x14ac:dyDescent="0.25">
      <c r="A109" s="39" t="s">
        <v>240</v>
      </c>
      <c r="B109" s="40" t="s">
        <v>37</v>
      </c>
      <c r="C109" s="40">
        <v>11</v>
      </c>
      <c r="D109" s="40" t="s">
        <v>52</v>
      </c>
      <c r="E109" s="41" t="s">
        <v>37</v>
      </c>
      <c r="F109" s="111">
        <v>106742138967</v>
      </c>
      <c r="G109" s="111">
        <v>0</v>
      </c>
      <c r="H109" s="111">
        <v>0</v>
      </c>
      <c r="I109" s="112">
        <f t="shared" ref="I109" si="46">+F109-G109-H109</f>
        <v>106742138967</v>
      </c>
    </row>
    <row r="110" spans="1:9" ht="42" customHeight="1" x14ac:dyDescent="0.25">
      <c r="A110" s="36" t="s">
        <v>54</v>
      </c>
      <c r="B110" s="37" t="s">
        <v>37</v>
      </c>
      <c r="C110" s="37">
        <v>11</v>
      </c>
      <c r="D110" s="37" t="s">
        <v>14</v>
      </c>
      <c r="E110" s="38" t="s">
        <v>55</v>
      </c>
      <c r="F110" s="124">
        <f t="shared" ref="F110:I110" si="47">+F111</f>
        <v>1907097618124</v>
      </c>
      <c r="G110" s="124">
        <f t="shared" si="47"/>
        <v>0</v>
      </c>
      <c r="H110" s="124">
        <f t="shared" si="47"/>
        <v>0</v>
      </c>
      <c r="I110" s="125">
        <f t="shared" si="47"/>
        <v>1907097618124</v>
      </c>
    </row>
    <row r="111" spans="1:9" ht="42" customHeight="1" thickBot="1" x14ac:dyDescent="0.3">
      <c r="A111" s="39" t="s">
        <v>56</v>
      </c>
      <c r="B111" s="40" t="s">
        <v>37</v>
      </c>
      <c r="C111" s="40">
        <v>11</v>
      </c>
      <c r="D111" s="40" t="s">
        <v>14</v>
      </c>
      <c r="E111" s="41" t="s">
        <v>57</v>
      </c>
      <c r="F111" s="111">
        <v>1907097618124</v>
      </c>
      <c r="G111" s="111">
        <v>0</v>
      </c>
      <c r="H111" s="111">
        <v>0</v>
      </c>
      <c r="I111" s="112">
        <f t="shared" ref="I111" si="48">+F111-G111-H111</f>
        <v>1907097618124</v>
      </c>
    </row>
    <row r="112" spans="1:9" s="53" customFormat="1" ht="31.5" customHeight="1" x14ac:dyDescent="0.25">
      <c r="A112" s="235" t="s">
        <v>58</v>
      </c>
      <c r="B112" s="238" t="s">
        <v>37</v>
      </c>
      <c r="C112" s="148">
        <v>10</v>
      </c>
      <c r="D112" s="238" t="s">
        <v>14</v>
      </c>
      <c r="E112" s="241" t="s">
        <v>59</v>
      </c>
      <c r="F112" s="149">
        <f>+F115+F237+F247+F265+F275+F287</f>
        <v>421322646094</v>
      </c>
      <c r="G112" s="149">
        <f>+G115+G237+G247+G265+G275+G287</f>
        <v>0</v>
      </c>
      <c r="H112" s="149">
        <f>+H115+H237+H247+H265+H275+H287</f>
        <v>181302207245</v>
      </c>
      <c r="I112" s="150">
        <f>+I115+I237+I247+I265+I275+I287</f>
        <v>240020438849</v>
      </c>
    </row>
    <row r="113" spans="1:9" s="53" customFormat="1" ht="30.75" customHeight="1" x14ac:dyDescent="0.25">
      <c r="A113" s="236"/>
      <c r="B113" s="239"/>
      <c r="C113" s="148">
        <v>11</v>
      </c>
      <c r="D113" s="240"/>
      <c r="E113" s="242"/>
      <c r="F113" s="149">
        <f>+F116+F276</f>
        <v>6787938619340</v>
      </c>
      <c r="G113" s="149">
        <f>+G116+G276</f>
        <v>0</v>
      </c>
      <c r="H113" s="149">
        <f>+H116+H276</f>
        <v>1050182221689</v>
      </c>
      <c r="I113" s="150">
        <f>+I116+I276</f>
        <v>5737756397651</v>
      </c>
    </row>
    <row r="114" spans="1:9" s="53" customFormat="1" ht="32.25" customHeight="1" x14ac:dyDescent="0.25">
      <c r="A114" s="237"/>
      <c r="B114" s="151" t="s">
        <v>13</v>
      </c>
      <c r="C114" s="148">
        <v>20</v>
      </c>
      <c r="D114" s="239"/>
      <c r="E114" s="243"/>
      <c r="F114" s="149">
        <f>+F248+F288</f>
        <v>172945553158</v>
      </c>
      <c r="G114" s="149">
        <f>+G248+G288</f>
        <v>0</v>
      </c>
      <c r="H114" s="149">
        <f>+H248+H288</f>
        <v>0</v>
      </c>
      <c r="I114" s="150">
        <f>+I248+I288</f>
        <v>172945553158</v>
      </c>
    </row>
    <row r="115" spans="1:9" s="68" customFormat="1" ht="25.5" customHeight="1" x14ac:dyDescent="0.25">
      <c r="A115" s="229" t="s">
        <v>60</v>
      </c>
      <c r="B115" s="234" t="s">
        <v>37</v>
      </c>
      <c r="C115" s="58">
        <v>10</v>
      </c>
      <c r="D115" s="234" t="s">
        <v>14</v>
      </c>
      <c r="E115" s="231" t="s">
        <v>61</v>
      </c>
      <c r="F115" s="113">
        <f t="shared" ref="F115:I116" si="49">+F117</f>
        <v>388190831399</v>
      </c>
      <c r="G115" s="113">
        <f t="shared" si="49"/>
        <v>0</v>
      </c>
      <c r="H115" s="113">
        <f t="shared" si="49"/>
        <v>181302207245</v>
      </c>
      <c r="I115" s="114">
        <f t="shared" si="49"/>
        <v>206888624154</v>
      </c>
    </row>
    <row r="116" spans="1:9" s="68" customFormat="1" ht="27.75" customHeight="1" x14ac:dyDescent="0.25">
      <c r="A116" s="229"/>
      <c r="B116" s="234"/>
      <c r="C116" s="58">
        <v>11</v>
      </c>
      <c r="D116" s="234"/>
      <c r="E116" s="231"/>
      <c r="F116" s="113">
        <f t="shared" si="49"/>
        <v>6076968171516</v>
      </c>
      <c r="G116" s="113">
        <f t="shared" si="49"/>
        <v>0</v>
      </c>
      <c r="H116" s="113">
        <f t="shared" si="49"/>
        <v>339211773865</v>
      </c>
      <c r="I116" s="114">
        <f t="shared" si="49"/>
        <v>5737756397651</v>
      </c>
    </row>
    <row r="117" spans="1:9" s="57" customFormat="1" ht="31.5" customHeight="1" x14ac:dyDescent="0.25">
      <c r="A117" s="229" t="s">
        <v>62</v>
      </c>
      <c r="B117" s="234" t="s">
        <v>37</v>
      </c>
      <c r="C117" s="58">
        <v>10</v>
      </c>
      <c r="D117" s="234" t="s">
        <v>14</v>
      </c>
      <c r="E117" s="231" t="s">
        <v>63</v>
      </c>
      <c r="F117" s="113">
        <f>+F127+F159+F171+F231</f>
        <v>388190831399</v>
      </c>
      <c r="G117" s="113">
        <f>+G127+G159+G171+G231</f>
        <v>0</v>
      </c>
      <c r="H117" s="113">
        <f>+H127+H159+H171+H231</f>
        <v>181302207245</v>
      </c>
      <c r="I117" s="114">
        <f>+I127+I159+I171+I231</f>
        <v>206888624154</v>
      </c>
    </row>
    <row r="118" spans="1:9" ht="42" customHeight="1" x14ac:dyDescent="0.25">
      <c r="A118" s="229"/>
      <c r="B118" s="234"/>
      <c r="C118" s="37">
        <v>11</v>
      </c>
      <c r="D118" s="234"/>
      <c r="E118" s="231"/>
      <c r="F118" s="115">
        <f>+F119+F123+F128+F135+F139+F143+F147+F151+F155+F163+F167+F175+F179+F183+F187+F191+F195+F199+F203+F207+F211+F215+F219+F223+F227</f>
        <v>6076968171516</v>
      </c>
      <c r="G118" s="115">
        <f>+G119+G123+G128+G135+G139+G143+G147+G151+G155+G163+G167+G175+G179+G183+G187+G191+G195+G199+G203+G207+G211+G215+G219+G223+G227</f>
        <v>0</v>
      </c>
      <c r="H118" s="115">
        <f>+H119+H123+H128+H135+H139+H143+H147+H151+H155+H163+H167+H175+H179+H183+H187+H191+H195+H199+H203+H207+H211+H215+H219+H223+H227</f>
        <v>339211773865</v>
      </c>
      <c r="I118" s="116">
        <f>+I119+I123+I128+I135+I139+I143+I147+I151+I155+I163+I167+I175+I179+I183+I187+I191+I195+I199+I203+I207+I211+I215+I219+I223+I227</f>
        <v>5737756397651</v>
      </c>
    </row>
    <row r="119" spans="1:9" ht="58.5" customHeight="1" x14ac:dyDescent="0.25">
      <c r="A119" s="36" t="s">
        <v>268</v>
      </c>
      <c r="B119" s="37" t="s">
        <v>37</v>
      </c>
      <c r="C119" s="61">
        <v>11</v>
      </c>
      <c r="D119" s="37" t="s">
        <v>14</v>
      </c>
      <c r="E119" s="38" t="s">
        <v>437</v>
      </c>
      <c r="F119" s="115">
        <f t="shared" ref="F119:I121" si="50">+F120</f>
        <v>274039880659</v>
      </c>
      <c r="G119" s="115">
        <f t="shared" si="50"/>
        <v>0</v>
      </c>
      <c r="H119" s="115">
        <f t="shared" si="50"/>
        <v>0</v>
      </c>
      <c r="I119" s="116">
        <f t="shared" si="50"/>
        <v>274039880659</v>
      </c>
    </row>
    <row r="120" spans="1:9" ht="82.5" customHeight="1" x14ac:dyDescent="0.25">
      <c r="A120" s="36" t="s">
        <v>438</v>
      </c>
      <c r="B120" s="37" t="s">
        <v>37</v>
      </c>
      <c r="C120" s="61">
        <v>11</v>
      </c>
      <c r="D120" s="37" t="s">
        <v>14</v>
      </c>
      <c r="E120" s="38" t="s">
        <v>64</v>
      </c>
      <c r="F120" s="115">
        <f t="shared" si="50"/>
        <v>274039880659</v>
      </c>
      <c r="G120" s="115">
        <f t="shared" si="50"/>
        <v>0</v>
      </c>
      <c r="H120" s="115">
        <f t="shared" si="50"/>
        <v>0</v>
      </c>
      <c r="I120" s="116">
        <f t="shared" si="50"/>
        <v>274039880659</v>
      </c>
    </row>
    <row r="121" spans="1:9" ht="42" customHeight="1" x14ac:dyDescent="0.25">
      <c r="A121" s="36" t="s">
        <v>480</v>
      </c>
      <c r="B121" s="37" t="s">
        <v>37</v>
      </c>
      <c r="C121" s="61">
        <v>11</v>
      </c>
      <c r="D121" s="37" t="s">
        <v>14</v>
      </c>
      <c r="E121" s="38" t="s">
        <v>374</v>
      </c>
      <c r="F121" s="115">
        <f t="shared" si="50"/>
        <v>274039880659</v>
      </c>
      <c r="G121" s="115">
        <f t="shared" si="50"/>
        <v>0</v>
      </c>
      <c r="H121" s="115">
        <f t="shared" si="50"/>
        <v>0</v>
      </c>
      <c r="I121" s="116">
        <f t="shared" si="50"/>
        <v>274039880659</v>
      </c>
    </row>
    <row r="122" spans="1:9" s="65" customFormat="1" ht="42" customHeight="1" x14ac:dyDescent="0.25">
      <c r="A122" s="39" t="s">
        <v>375</v>
      </c>
      <c r="B122" s="50" t="s">
        <v>37</v>
      </c>
      <c r="C122" s="50">
        <v>11</v>
      </c>
      <c r="D122" s="50" t="s">
        <v>14</v>
      </c>
      <c r="E122" s="41" t="s">
        <v>242</v>
      </c>
      <c r="F122" s="126">
        <v>274039880659</v>
      </c>
      <c r="G122" s="126">
        <v>0</v>
      </c>
      <c r="H122" s="126">
        <v>0</v>
      </c>
      <c r="I122" s="112">
        <f t="shared" ref="I122" si="51">+F122-G122-H122</f>
        <v>274039880659</v>
      </c>
    </row>
    <row r="123" spans="1:9" ht="81.75" customHeight="1" x14ac:dyDescent="0.25">
      <c r="A123" s="36" t="s">
        <v>269</v>
      </c>
      <c r="B123" s="37" t="s">
        <v>37</v>
      </c>
      <c r="C123" s="61">
        <v>11</v>
      </c>
      <c r="D123" s="37" t="s">
        <v>14</v>
      </c>
      <c r="E123" s="38" t="s">
        <v>439</v>
      </c>
      <c r="F123" s="115">
        <f t="shared" ref="F123:I125" si="52">+F124</f>
        <v>3452936109</v>
      </c>
      <c r="G123" s="115">
        <f t="shared" si="52"/>
        <v>0</v>
      </c>
      <c r="H123" s="115">
        <f t="shared" si="52"/>
        <v>0</v>
      </c>
      <c r="I123" s="116">
        <f t="shared" si="52"/>
        <v>3452936109</v>
      </c>
    </row>
    <row r="124" spans="1:9" ht="81.75" customHeight="1" x14ac:dyDescent="0.25">
      <c r="A124" s="36" t="s">
        <v>270</v>
      </c>
      <c r="B124" s="37" t="s">
        <v>37</v>
      </c>
      <c r="C124" s="61">
        <v>11</v>
      </c>
      <c r="D124" s="37" t="s">
        <v>14</v>
      </c>
      <c r="E124" s="38" t="s">
        <v>64</v>
      </c>
      <c r="F124" s="115">
        <f t="shared" si="52"/>
        <v>3452936109</v>
      </c>
      <c r="G124" s="115">
        <f t="shared" si="52"/>
        <v>0</v>
      </c>
      <c r="H124" s="115">
        <f t="shared" si="52"/>
        <v>0</v>
      </c>
      <c r="I124" s="116">
        <f t="shared" si="52"/>
        <v>3452936109</v>
      </c>
    </row>
    <row r="125" spans="1:9" ht="42" customHeight="1" x14ac:dyDescent="0.25">
      <c r="A125" s="36" t="s">
        <v>376</v>
      </c>
      <c r="B125" s="37" t="s">
        <v>37</v>
      </c>
      <c r="C125" s="61">
        <v>11</v>
      </c>
      <c r="D125" s="37" t="s">
        <v>14</v>
      </c>
      <c r="E125" s="38" t="s">
        <v>374</v>
      </c>
      <c r="F125" s="115">
        <f t="shared" si="52"/>
        <v>3452936109</v>
      </c>
      <c r="G125" s="115">
        <f t="shared" si="52"/>
        <v>0</v>
      </c>
      <c r="H125" s="115">
        <f t="shared" si="52"/>
        <v>0</v>
      </c>
      <c r="I125" s="116">
        <f t="shared" si="52"/>
        <v>3452936109</v>
      </c>
    </row>
    <row r="126" spans="1:9" s="66" customFormat="1" ht="42" customHeight="1" x14ac:dyDescent="0.25">
      <c r="A126" s="49" t="s">
        <v>377</v>
      </c>
      <c r="B126" s="50" t="s">
        <v>37</v>
      </c>
      <c r="C126" s="50">
        <v>11</v>
      </c>
      <c r="D126" s="50" t="s">
        <v>14</v>
      </c>
      <c r="E126" s="51" t="s">
        <v>242</v>
      </c>
      <c r="F126" s="126">
        <v>3452936109</v>
      </c>
      <c r="G126" s="126">
        <v>0</v>
      </c>
      <c r="H126" s="126">
        <v>0</v>
      </c>
      <c r="I126" s="112">
        <f t="shared" ref="I126" si="53">+F126-G126-H126</f>
        <v>3452936109</v>
      </c>
    </row>
    <row r="127" spans="1:9" ht="35.25" customHeight="1" x14ac:dyDescent="0.25">
      <c r="A127" s="229" t="s">
        <v>271</v>
      </c>
      <c r="B127" s="234" t="s">
        <v>37</v>
      </c>
      <c r="C127" s="58">
        <v>10</v>
      </c>
      <c r="D127" s="234" t="s">
        <v>14</v>
      </c>
      <c r="E127" s="231" t="s">
        <v>440</v>
      </c>
      <c r="F127" s="113">
        <f t="shared" ref="F127:I129" si="54">+F129</f>
        <v>188487798382</v>
      </c>
      <c r="G127" s="113">
        <f t="shared" si="54"/>
        <v>0</v>
      </c>
      <c r="H127" s="113">
        <f t="shared" si="54"/>
        <v>0</v>
      </c>
      <c r="I127" s="114">
        <f t="shared" si="54"/>
        <v>188487798382</v>
      </c>
    </row>
    <row r="128" spans="1:9" ht="42" customHeight="1" x14ac:dyDescent="0.25">
      <c r="A128" s="229"/>
      <c r="B128" s="234"/>
      <c r="C128" s="37">
        <v>11</v>
      </c>
      <c r="D128" s="234"/>
      <c r="E128" s="231"/>
      <c r="F128" s="115">
        <f>+F130</f>
        <v>124170294946</v>
      </c>
      <c r="G128" s="115">
        <f t="shared" si="54"/>
        <v>0</v>
      </c>
      <c r="H128" s="115">
        <f t="shared" si="54"/>
        <v>0</v>
      </c>
      <c r="I128" s="116">
        <f t="shared" si="54"/>
        <v>124170294946</v>
      </c>
    </row>
    <row r="129" spans="1:9" s="53" customFormat="1" ht="42.75" customHeight="1" x14ac:dyDescent="0.25">
      <c r="A129" s="192" t="s">
        <v>272</v>
      </c>
      <c r="B129" s="230" t="s">
        <v>37</v>
      </c>
      <c r="C129" s="37">
        <v>10</v>
      </c>
      <c r="D129" s="230" t="s">
        <v>14</v>
      </c>
      <c r="E129" s="232" t="s">
        <v>64</v>
      </c>
      <c r="F129" s="115">
        <f>+F131</f>
        <v>188487798382</v>
      </c>
      <c r="G129" s="115">
        <f t="shared" si="54"/>
        <v>0</v>
      </c>
      <c r="H129" s="115">
        <f t="shared" si="54"/>
        <v>0</v>
      </c>
      <c r="I129" s="116">
        <f t="shared" si="54"/>
        <v>188487798382</v>
      </c>
    </row>
    <row r="130" spans="1:9" s="53" customFormat="1" ht="40.5" customHeight="1" x14ac:dyDescent="0.25">
      <c r="A130" s="192"/>
      <c r="B130" s="230"/>
      <c r="C130" s="37">
        <v>11</v>
      </c>
      <c r="D130" s="230"/>
      <c r="E130" s="232"/>
      <c r="F130" s="115">
        <f>+F133</f>
        <v>124170294946</v>
      </c>
      <c r="G130" s="115">
        <f t="shared" ref="G130:I130" si="55">+G133</f>
        <v>0</v>
      </c>
      <c r="H130" s="115">
        <f t="shared" si="55"/>
        <v>0</v>
      </c>
      <c r="I130" s="116">
        <f t="shared" si="55"/>
        <v>124170294946</v>
      </c>
    </row>
    <row r="131" spans="1:9" s="53" customFormat="1" ht="42" customHeight="1" x14ac:dyDescent="0.25">
      <c r="A131" s="36" t="s">
        <v>378</v>
      </c>
      <c r="B131" s="37" t="s">
        <v>37</v>
      </c>
      <c r="C131" s="37">
        <v>10</v>
      </c>
      <c r="D131" s="37" t="s">
        <v>14</v>
      </c>
      <c r="E131" s="38" t="s">
        <v>379</v>
      </c>
      <c r="F131" s="115">
        <f>+F132</f>
        <v>188487798382</v>
      </c>
      <c r="G131" s="115">
        <f t="shared" ref="G131:I131" si="56">+G132</f>
        <v>0</v>
      </c>
      <c r="H131" s="115">
        <f t="shared" si="56"/>
        <v>0</v>
      </c>
      <c r="I131" s="116">
        <f t="shared" si="56"/>
        <v>188487798382</v>
      </c>
    </row>
    <row r="132" spans="1:9" s="53" customFormat="1" ht="42" customHeight="1" x14ac:dyDescent="0.25">
      <c r="A132" s="39" t="s">
        <v>380</v>
      </c>
      <c r="B132" s="40" t="s">
        <v>37</v>
      </c>
      <c r="C132" s="40">
        <v>10</v>
      </c>
      <c r="D132" s="40" t="s">
        <v>14</v>
      </c>
      <c r="E132" s="41" t="s">
        <v>242</v>
      </c>
      <c r="F132" s="111">
        <v>188487798382</v>
      </c>
      <c r="G132" s="111">
        <v>0</v>
      </c>
      <c r="H132" s="111">
        <v>0</v>
      </c>
      <c r="I132" s="112">
        <f t="shared" ref="I132" si="57">+F132-G132-H132</f>
        <v>188487798382</v>
      </c>
    </row>
    <row r="133" spans="1:9" s="53" customFormat="1" ht="42" customHeight="1" x14ac:dyDescent="0.25">
      <c r="A133" s="36" t="s">
        <v>378</v>
      </c>
      <c r="B133" s="37" t="s">
        <v>37</v>
      </c>
      <c r="C133" s="37">
        <v>11</v>
      </c>
      <c r="D133" s="37" t="s">
        <v>14</v>
      </c>
      <c r="E133" s="38" t="s">
        <v>379</v>
      </c>
      <c r="F133" s="115">
        <f>+F134</f>
        <v>124170294946</v>
      </c>
      <c r="G133" s="115">
        <f t="shared" ref="G133:I133" si="58">+G134</f>
        <v>0</v>
      </c>
      <c r="H133" s="115">
        <f t="shared" si="58"/>
        <v>0</v>
      </c>
      <c r="I133" s="116">
        <f t="shared" si="58"/>
        <v>124170294946</v>
      </c>
    </row>
    <row r="134" spans="1:9" s="53" customFormat="1" ht="37.5" customHeight="1" x14ac:dyDescent="0.25">
      <c r="A134" s="39" t="s">
        <v>380</v>
      </c>
      <c r="B134" s="40" t="s">
        <v>37</v>
      </c>
      <c r="C134" s="40">
        <v>11</v>
      </c>
      <c r="D134" s="40" t="s">
        <v>14</v>
      </c>
      <c r="E134" s="41" t="s">
        <v>242</v>
      </c>
      <c r="F134" s="111">
        <v>124170294946</v>
      </c>
      <c r="G134" s="111">
        <v>0</v>
      </c>
      <c r="H134" s="111">
        <v>0</v>
      </c>
      <c r="I134" s="112">
        <f t="shared" ref="I134" si="59">+F134-G134-H134</f>
        <v>124170294946</v>
      </c>
    </row>
    <row r="135" spans="1:9" ht="104.25" customHeight="1" x14ac:dyDescent="0.25">
      <c r="A135" s="36" t="s">
        <v>273</v>
      </c>
      <c r="B135" s="37" t="s">
        <v>37</v>
      </c>
      <c r="C135" s="37">
        <v>11</v>
      </c>
      <c r="D135" s="37" t="s">
        <v>14</v>
      </c>
      <c r="E135" s="44" t="s">
        <v>441</v>
      </c>
      <c r="F135" s="115">
        <f t="shared" ref="F135:I137" si="60">+F136</f>
        <v>238710063474</v>
      </c>
      <c r="G135" s="115">
        <f t="shared" si="60"/>
        <v>0</v>
      </c>
      <c r="H135" s="115">
        <f t="shared" si="60"/>
        <v>0</v>
      </c>
      <c r="I135" s="116">
        <f t="shared" si="60"/>
        <v>238710063474</v>
      </c>
    </row>
    <row r="136" spans="1:9" ht="80.25" customHeight="1" x14ac:dyDescent="0.25">
      <c r="A136" s="36" t="s">
        <v>442</v>
      </c>
      <c r="B136" s="37" t="s">
        <v>37</v>
      </c>
      <c r="C136" s="37">
        <v>11</v>
      </c>
      <c r="D136" s="37" t="s">
        <v>14</v>
      </c>
      <c r="E136" s="38" t="s">
        <v>64</v>
      </c>
      <c r="F136" s="115">
        <f t="shared" si="60"/>
        <v>238710063474</v>
      </c>
      <c r="G136" s="115">
        <f t="shared" si="60"/>
        <v>0</v>
      </c>
      <c r="H136" s="115">
        <f t="shared" si="60"/>
        <v>0</v>
      </c>
      <c r="I136" s="116">
        <f t="shared" si="60"/>
        <v>238710063474</v>
      </c>
    </row>
    <row r="137" spans="1:9" ht="42" customHeight="1" x14ac:dyDescent="0.25">
      <c r="A137" s="36" t="s">
        <v>481</v>
      </c>
      <c r="B137" s="37" t="s">
        <v>37</v>
      </c>
      <c r="C137" s="37">
        <v>11</v>
      </c>
      <c r="D137" s="37" t="s">
        <v>14</v>
      </c>
      <c r="E137" s="38" t="s">
        <v>379</v>
      </c>
      <c r="F137" s="115">
        <f t="shared" si="60"/>
        <v>238710063474</v>
      </c>
      <c r="G137" s="115">
        <f t="shared" si="60"/>
        <v>0</v>
      </c>
      <c r="H137" s="115">
        <f t="shared" si="60"/>
        <v>0</v>
      </c>
      <c r="I137" s="116">
        <f t="shared" si="60"/>
        <v>238710063474</v>
      </c>
    </row>
    <row r="138" spans="1:9" ht="42" customHeight="1" x14ac:dyDescent="0.25">
      <c r="A138" s="39" t="s">
        <v>381</v>
      </c>
      <c r="B138" s="40" t="s">
        <v>37</v>
      </c>
      <c r="C138" s="40">
        <v>11</v>
      </c>
      <c r="D138" s="40" t="s">
        <v>14</v>
      </c>
      <c r="E138" s="41" t="s">
        <v>242</v>
      </c>
      <c r="F138" s="111">
        <v>238710063474</v>
      </c>
      <c r="G138" s="111">
        <v>0</v>
      </c>
      <c r="H138" s="111">
        <v>0</v>
      </c>
      <c r="I138" s="112">
        <f t="shared" ref="I138" si="61">+F138-G138-H138</f>
        <v>238710063474</v>
      </c>
    </row>
    <row r="139" spans="1:9" ht="96" customHeight="1" x14ac:dyDescent="0.25">
      <c r="A139" s="36" t="s">
        <v>274</v>
      </c>
      <c r="B139" s="37" t="s">
        <v>37</v>
      </c>
      <c r="C139" s="37">
        <v>11</v>
      </c>
      <c r="D139" s="37" t="s">
        <v>14</v>
      </c>
      <c r="E139" s="38" t="s">
        <v>275</v>
      </c>
      <c r="F139" s="115">
        <f t="shared" ref="F139:I141" si="62">+F140</f>
        <v>347826440817</v>
      </c>
      <c r="G139" s="115">
        <f t="shared" si="62"/>
        <v>0</v>
      </c>
      <c r="H139" s="115">
        <f t="shared" si="62"/>
        <v>0</v>
      </c>
      <c r="I139" s="116">
        <f t="shared" si="62"/>
        <v>347826440817</v>
      </c>
    </row>
    <row r="140" spans="1:9" ht="84" customHeight="1" x14ac:dyDescent="0.25">
      <c r="A140" s="36" t="s">
        <v>276</v>
      </c>
      <c r="B140" s="37" t="s">
        <v>37</v>
      </c>
      <c r="C140" s="37">
        <v>11</v>
      </c>
      <c r="D140" s="37" t="s">
        <v>14</v>
      </c>
      <c r="E140" s="38" t="s">
        <v>64</v>
      </c>
      <c r="F140" s="115">
        <f t="shared" si="62"/>
        <v>347826440817</v>
      </c>
      <c r="G140" s="115">
        <f t="shared" si="62"/>
        <v>0</v>
      </c>
      <c r="H140" s="115">
        <f t="shared" si="62"/>
        <v>0</v>
      </c>
      <c r="I140" s="116">
        <f t="shared" si="62"/>
        <v>347826440817</v>
      </c>
    </row>
    <row r="141" spans="1:9" ht="42" customHeight="1" x14ac:dyDescent="0.25">
      <c r="A141" s="36" t="s">
        <v>382</v>
      </c>
      <c r="B141" s="37" t="s">
        <v>37</v>
      </c>
      <c r="C141" s="37">
        <v>11</v>
      </c>
      <c r="D141" s="37" t="s">
        <v>14</v>
      </c>
      <c r="E141" s="38" t="s">
        <v>379</v>
      </c>
      <c r="F141" s="115">
        <f t="shared" si="62"/>
        <v>347826440817</v>
      </c>
      <c r="G141" s="115">
        <f t="shared" si="62"/>
        <v>0</v>
      </c>
      <c r="H141" s="115">
        <f t="shared" si="62"/>
        <v>0</v>
      </c>
      <c r="I141" s="116">
        <f t="shared" si="62"/>
        <v>347826440817</v>
      </c>
    </row>
    <row r="142" spans="1:9" ht="42" customHeight="1" x14ac:dyDescent="0.25">
      <c r="A142" s="49" t="s">
        <v>383</v>
      </c>
      <c r="B142" s="50" t="s">
        <v>37</v>
      </c>
      <c r="C142" s="50">
        <v>11</v>
      </c>
      <c r="D142" s="50" t="s">
        <v>14</v>
      </c>
      <c r="E142" s="51" t="s">
        <v>242</v>
      </c>
      <c r="F142" s="111">
        <v>347826440817</v>
      </c>
      <c r="G142" s="111">
        <v>0</v>
      </c>
      <c r="H142" s="111">
        <v>0</v>
      </c>
      <c r="I142" s="112">
        <f t="shared" ref="I142" si="63">+F142-G142-H142</f>
        <v>347826440817</v>
      </c>
    </row>
    <row r="143" spans="1:9" ht="101.25" customHeight="1" x14ac:dyDescent="0.25">
      <c r="A143" s="36" t="s">
        <v>277</v>
      </c>
      <c r="B143" s="37" t="s">
        <v>37</v>
      </c>
      <c r="C143" s="37">
        <v>11</v>
      </c>
      <c r="D143" s="37" t="s">
        <v>14</v>
      </c>
      <c r="E143" s="38" t="s">
        <v>278</v>
      </c>
      <c r="F143" s="115">
        <f t="shared" ref="F143:I145" si="64">+F144</f>
        <v>326040964015</v>
      </c>
      <c r="G143" s="115">
        <f t="shared" si="64"/>
        <v>0</v>
      </c>
      <c r="H143" s="115">
        <f t="shared" si="64"/>
        <v>0</v>
      </c>
      <c r="I143" s="116">
        <f t="shared" si="64"/>
        <v>326040964015</v>
      </c>
    </row>
    <row r="144" spans="1:9" ht="83.25" customHeight="1" x14ac:dyDescent="0.25">
      <c r="A144" s="36" t="s">
        <v>279</v>
      </c>
      <c r="B144" s="37" t="s">
        <v>37</v>
      </c>
      <c r="C144" s="37">
        <v>11</v>
      </c>
      <c r="D144" s="37" t="s">
        <v>14</v>
      </c>
      <c r="E144" s="38" t="s">
        <v>64</v>
      </c>
      <c r="F144" s="115">
        <f t="shared" si="64"/>
        <v>326040964015</v>
      </c>
      <c r="G144" s="115">
        <f t="shared" si="64"/>
        <v>0</v>
      </c>
      <c r="H144" s="115">
        <f t="shared" si="64"/>
        <v>0</v>
      </c>
      <c r="I144" s="116">
        <f t="shared" si="64"/>
        <v>326040964015</v>
      </c>
    </row>
    <row r="145" spans="1:9" ht="42" customHeight="1" x14ac:dyDescent="0.25">
      <c r="A145" s="36" t="s">
        <v>384</v>
      </c>
      <c r="B145" s="37" t="s">
        <v>37</v>
      </c>
      <c r="C145" s="37">
        <v>11</v>
      </c>
      <c r="D145" s="37" t="s">
        <v>14</v>
      </c>
      <c r="E145" s="38" t="s">
        <v>379</v>
      </c>
      <c r="F145" s="115">
        <f t="shared" si="64"/>
        <v>326040964015</v>
      </c>
      <c r="G145" s="115">
        <f t="shared" si="64"/>
        <v>0</v>
      </c>
      <c r="H145" s="115">
        <f t="shared" si="64"/>
        <v>0</v>
      </c>
      <c r="I145" s="116">
        <f t="shared" si="64"/>
        <v>326040964015</v>
      </c>
    </row>
    <row r="146" spans="1:9" ht="42" customHeight="1" x14ac:dyDescent="0.25">
      <c r="A146" s="49" t="s">
        <v>385</v>
      </c>
      <c r="B146" s="50" t="s">
        <v>37</v>
      </c>
      <c r="C146" s="50">
        <v>11</v>
      </c>
      <c r="D146" s="50" t="s">
        <v>14</v>
      </c>
      <c r="E146" s="51" t="s">
        <v>242</v>
      </c>
      <c r="F146" s="111">
        <v>326040964015</v>
      </c>
      <c r="G146" s="111">
        <v>0</v>
      </c>
      <c r="H146" s="111">
        <v>0</v>
      </c>
      <c r="I146" s="112">
        <f t="shared" ref="I146" si="65">+F146-G146-H146</f>
        <v>326040964015</v>
      </c>
    </row>
    <row r="147" spans="1:9" ht="86.25" customHeight="1" x14ac:dyDescent="0.25">
      <c r="A147" s="36" t="s">
        <v>280</v>
      </c>
      <c r="B147" s="37" t="s">
        <v>37</v>
      </c>
      <c r="C147" s="37">
        <v>11</v>
      </c>
      <c r="D147" s="37" t="s">
        <v>14</v>
      </c>
      <c r="E147" s="38" t="s">
        <v>443</v>
      </c>
      <c r="F147" s="115">
        <f t="shared" ref="F147:I149" si="66">+F148</f>
        <v>229958501407</v>
      </c>
      <c r="G147" s="115">
        <f t="shared" si="66"/>
        <v>0</v>
      </c>
      <c r="H147" s="115">
        <f t="shared" si="66"/>
        <v>0</v>
      </c>
      <c r="I147" s="116">
        <f t="shared" si="66"/>
        <v>229958501407</v>
      </c>
    </row>
    <row r="148" spans="1:9" ht="70.5" customHeight="1" x14ac:dyDescent="0.25">
      <c r="A148" s="36" t="s">
        <v>281</v>
      </c>
      <c r="B148" s="37" t="s">
        <v>37</v>
      </c>
      <c r="C148" s="37">
        <v>11</v>
      </c>
      <c r="D148" s="37" t="s">
        <v>14</v>
      </c>
      <c r="E148" s="38" t="s">
        <v>64</v>
      </c>
      <c r="F148" s="115">
        <f t="shared" si="66"/>
        <v>229958501407</v>
      </c>
      <c r="G148" s="115">
        <f t="shared" si="66"/>
        <v>0</v>
      </c>
      <c r="H148" s="115">
        <f t="shared" si="66"/>
        <v>0</v>
      </c>
      <c r="I148" s="116">
        <f t="shared" si="66"/>
        <v>229958501407</v>
      </c>
    </row>
    <row r="149" spans="1:9" ht="42" customHeight="1" x14ac:dyDescent="0.25">
      <c r="A149" s="36" t="s">
        <v>386</v>
      </c>
      <c r="B149" s="37" t="s">
        <v>37</v>
      </c>
      <c r="C149" s="37">
        <v>11</v>
      </c>
      <c r="D149" s="37" t="s">
        <v>14</v>
      </c>
      <c r="E149" s="38" t="s">
        <v>379</v>
      </c>
      <c r="F149" s="115">
        <f t="shared" si="66"/>
        <v>229958501407</v>
      </c>
      <c r="G149" s="115">
        <f t="shared" si="66"/>
        <v>0</v>
      </c>
      <c r="H149" s="115">
        <f t="shared" si="66"/>
        <v>0</v>
      </c>
      <c r="I149" s="116">
        <f t="shared" si="66"/>
        <v>229958501407</v>
      </c>
    </row>
    <row r="150" spans="1:9" ht="42" customHeight="1" x14ac:dyDescent="0.25">
      <c r="A150" s="39" t="s">
        <v>387</v>
      </c>
      <c r="B150" s="40" t="s">
        <v>37</v>
      </c>
      <c r="C150" s="50">
        <v>11</v>
      </c>
      <c r="D150" s="40" t="s">
        <v>14</v>
      </c>
      <c r="E150" s="41" t="s">
        <v>242</v>
      </c>
      <c r="F150" s="111">
        <v>229958501407</v>
      </c>
      <c r="G150" s="111">
        <v>0</v>
      </c>
      <c r="H150" s="111">
        <v>0</v>
      </c>
      <c r="I150" s="112">
        <f t="shared" ref="I150" si="67">+F150-G150-H150</f>
        <v>229958501407</v>
      </c>
    </row>
    <row r="151" spans="1:9" ht="87.75" customHeight="1" x14ac:dyDescent="0.25">
      <c r="A151" s="36" t="s">
        <v>282</v>
      </c>
      <c r="B151" s="37" t="s">
        <v>37</v>
      </c>
      <c r="C151" s="37">
        <v>11</v>
      </c>
      <c r="D151" s="37" t="s">
        <v>14</v>
      </c>
      <c r="E151" s="38" t="s">
        <v>444</v>
      </c>
      <c r="F151" s="115">
        <f t="shared" ref="F151:I153" si="68">+F152</f>
        <v>249425160104</v>
      </c>
      <c r="G151" s="115">
        <f t="shared" si="68"/>
        <v>0</v>
      </c>
      <c r="H151" s="115">
        <f t="shared" si="68"/>
        <v>0</v>
      </c>
      <c r="I151" s="116">
        <f t="shared" si="68"/>
        <v>249425160104</v>
      </c>
    </row>
    <row r="152" spans="1:9" ht="75.75" customHeight="1" x14ac:dyDescent="0.25">
      <c r="A152" s="36" t="s">
        <v>283</v>
      </c>
      <c r="B152" s="37" t="s">
        <v>37</v>
      </c>
      <c r="C152" s="37">
        <v>11</v>
      </c>
      <c r="D152" s="37" t="s">
        <v>14</v>
      </c>
      <c r="E152" s="38" t="s">
        <v>64</v>
      </c>
      <c r="F152" s="115">
        <f t="shared" si="68"/>
        <v>249425160104</v>
      </c>
      <c r="G152" s="115">
        <f t="shared" si="68"/>
        <v>0</v>
      </c>
      <c r="H152" s="115">
        <f t="shared" si="68"/>
        <v>0</v>
      </c>
      <c r="I152" s="116">
        <f t="shared" si="68"/>
        <v>249425160104</v>
      </c>
    </row>
    <row r="153" spans="1:9" ht="42" customHeight="1" x14ac:dyDescent="0.25">
      <c r="A153" s="36" t="s">
        <v>388</v>
      </c>
      <c r="B153" s="37" t="s">
        <v>37</v>
      </c>
      <c r="C153" s="37">
        <v>11</v>
      </c>
      <c r="D153" s="37" t="s">
        <v>14</v>
      </c>
      <c r="E153" s="38" t="s">
        <v>379</v>
      </c>
      <c r="F153" s="115">
        <f t="shared" si="68"/>
        <v>249425160104</v>
      </c>
      <c r="G153" s="115">
        <f t="shared" si="68"/>
        <v>0</v>
      </c>
      <c r="H153" s="115">
        <f t="shared" si="68"/>
        <v>0</v>
      </c>
      <c r="I153" s="116">
        <f t="shared" si="68"/>
        <v>249425160104</v>
      </c>
    </row>
    <row r="154" spans="1:9" ht="42" customHeight="1" x14ac:dyDescent="0.25">
      <c r="A154" s="39" t="s">
        <v>389</v>
      </c>
      <c r="B154" s="40" t="s">
        <v>37</v>
      </c>
      <c r="C154" s="50">
        <v>11</v>
      </c>
      <c r="D154" s="40" t="s">
        <v>14</v>
      </c>
      <c r="E154" s="41" t="s">
        <v>242</v>
      </c>
      <c r="F154" s="111">
        <v>249425160104</v>
      </c>
      <c r="G154" s="111">
        <v>0</v>
      </c>
      <c r="H154" s="111">
        <v>0</v>
      </c>
      <c r="I154" s="112">
        <f t="shared" ref="I154" si="69">+F154-G154-H154</f>
        <v>249425160104</v>
      </c>
    </row>
    <row r="155" spans="1:9" ht="81.75" customHeight="1" x14ac:dyDescent="0.25">
      <c r="A155" s="36" t="s">
        <v>284</v>
      </c>
      <c r="B155" s="37" t="s">
        <v>37</v>
      </c>
      <c r="C155" s="37">
        <v>11</v>
      </c>
      <c r="D155" s="37" t="s">
        <v>14</v>
      </c>
      <c r="E155" s="38" t="s">
        <v>445</v>
      </c>
      <c r="F155" s="115">
        <f t="shared" ref="F155:I157" si="70">+F156</f>
        <v>275613760759</v>
      </c>
      <c r="G155" s="115">
        <f t="shared" si="70"/>
        <v>0</v>
      </c>
      <c r="H155" s="115">
        <f t="shared" si="70"/>
        <v>0</v>
      </c>
      <c r="I155" s="116">
        <f t="shared" si="70"/>
        <v>275613760759</v>
      </c>
    </row>
    <row r="156" spans="1:9" ht="82.5" customHeight="1" x14ac:dyDescent="0.25">
      <c r="A156" s="36" t="s">
        <v>285</v>
      </c>
      <c r="B156" s="37" t="s">
        <v>37</v>
      </c>
      <c r="C156" s="37">
        <v>11</v>
      </c>
      <c r="D156" s="37" t="s">
        <v>14</v>
      </c>
      <c r="E156" s="38" t="s">
        <v>64</v>
      </c>
      <c r="F156" s="115">
        <f t="shared" si="70"/>
        <v>275613760759</v>
      </c>
      <c r="G156" s="115">
        <f t="shared" si="70"/>
        <v>0</v>
      </c>
      <c r="H156" s="115">
        <f t="shared" si="70"/>
        <v>0</v>
      </c>
      <c r="I156" s="116">
        <f t="shared" si="70"/>
        <v>275613760759</v>
      </c>
    </row>
    <row r="157" spans="1:9" ht="42" customHeight="1" x14ac:dyDescent="0.25">
      <c r="A157" s="36" t="s">
        <v>390</v>
      </c>
      <c r="B157" s="37" t="s">
        <v>37</v>
      </c>
      <c r="C157" s="37">
        <v>11</v>
      </c>
      <c r="D157" s="37" t="s">
        <v>14</v>
      </c>
      <c r="E157" s="38" t="s">
        <v>379</v>
      </c>
      <c r="F157" s="115">
        <f t="shared" si="70"/>
        <v>275613760759</v>
      </c>
      <c r="G157" s="115">
        <f t="shared" si="70"/>
        <v>0</v>
      </c>
      <c r="H157" s="115">
        <f t="shared" si="70"/>
        <v>0</v>
      </c>
      <c r="I157" s="116">
        <f t="shared" si="70"/>
        <v>275613760759</v>
      </c>
    </row>
    <row r="158" spans="1:9" ht="42" customHeight="1" x14ac:dyDescent="0.25">
      <c r="A158" s="39" t="s">
        <v>391</v>
      </c>
      <c r="B158" s="40" t="s">
        <v>37</v>
      </c>
      <c r="C158" s="50">
        <v>11</v>
      </c>
      <c r="D158" s="40" t="s">
        <v>14</v>
      </c>
      <c r="E158" s="41" t="s">
        <v>242</v>
      </c>
      <c r="F158" s="111">
        <v>275613760759</v>
      </c>
      <c r="G158" s="111">
        <v>0</v>
      </c>
      <c r="H158" s="111">
        <v>0</v>
      </c>
      <c r="I158" s="112">
        <f t="shared" ref="I158" si="71">+F158-G158-H158</f>
        <v>275613760759</v>
      </c>
    </row>
    <row r="159" spans="1:9" ht="70.5" customHeight="1" x14ac:dyDescent="0.25">
      <c r="A159" s="45" t="s">
        <v>286</v>
      </c>
      <c r="B159" s="58" t="s">
        <v>37</v>
      </c>
      <c r="C159" s="58">
        <v>10</v>
      </c>
      <c r="D159" s="58" t="s">
        <v>14</v>
      </c>
      <c r="E159" s="44" t="s">
        <v>446</v>
      </c>
      <c r="F159" s="113">
        <f t="shared" ref="F159:I160" si="72">+F160</f>
        <v>8400825772</v>
      </c>
      <c r="G159" s="113">
        <f t="shared" si="72"/>
        <v>0</v>
      </c>
      <c r="H159" s="113">
        <f t="shared" si="72"/>
        <v>0</v>
      </c>
      <c r="I159" s="114">
        <f t="shared" si="72"/>
        <v>8400825772</v>
      </c>
    </row>
    <row r="160" spans="1:9" ht="70.5" customHeight="1" x14ac:dyDescent="0.25">
      <c r="A160" s="36" t="s">
        <v>287</v>
      </c>
      <c r="B160" s="37" t="s">
        <v>37</v>
      </c>
      <c r="C160" s="37">
        <v>10</v>
      </c>
      <c r="D160" s="37" t="s">
        <v>14</v>
      </c>
      <c r="E160" s="38" t="s">
        <v>64</v>
      </c>
      <c r="F160" s="115">
        <f t="shared" si="72"/>
        <v>8400825772</v>
      </c>
      <c r="G160" s="115">
        <f t="shared" si="72"/>
        <v>0</v>
      </c>
      <c r="H160" s="115">
        <f t="shared" si="72"/>
        <v>0</v>
      </c>
      <c r="I160" s="116">
        <f t="shared" si="72"/>
        <v>8400825772</v>
      </c>
    </row>
    <row r="161" spans="1:9" ht="70.5" customHeight="1" x14ac:dyDescent="0.25">
      <c r="A161" s="36" t="s">
        <v>392</v>
      </c>
      <c r="B161" s="37" t="s">
        <v>37</v>
      </c>
      <c r="C161" s="37">
        <v>10</v>
      </c>
      <c r="D161" s="37" t="s">
        <v>14</v>
      </c>
      <c r="E161" s="38" t="s">
        <v>393</v>
      </c>
      <c r="F161" s="115">
        <f>SUM(F162:F162)</f>
        <v>8400825772</v>
      </c>
      <c r="G161" s="115">
        <f t="shared" ref="G161:I161" si="73">SUM(G162:G162)</f>
        <v>0</v>
      </c>
      <c r="H161" s="115">
        <f t="shared" si="73"/>
        <v>0</v>
      </c>
      <c r="I161" s="116">
        <f t="shared" si="73"/>
        <v>8400825772</v>
      </c>
    </row>
    <row r="162" spans="1:9" ht="42" customHeight="1" x14ac:dyDescent="0.25">
      <c r="A162" s="39" t="s">
        <v>394</v>
      </c>
      <c r="B162" s="40" t="s">
        <v>37</v>
      </c>
      <c r="C162" s="40">
        <v>10</v>
      </c>
      <c r="D162" s="40" t="s">
        <v>14</v>
      </c>
      <c r="E162" s="41" t="s">
        <v>242</v>
      </c>
      <c r="F162" s="111">
        <v>8400825772</v>
      </c>
      <c r="G162" s="111">
        <v>0</v>
      </c>
      <c r="H162" s="111">
        <v>0</v>
      </c>
      <c r="I162" s="112">
        <f t="shared" ref="I162" si="74">+F162-G162-H162</f>
        <v>8400825772</v>
      </c>
    </row>
    <row r="163" spans="1:9" ht="75" customHeight="1" x14ac:dyDescent="0.25">
      <c r="A163" s="36" t="s">
        <v>288</v>
      </c>
      <c r="B163" s="37" t="s">
        <v>37</v>
      </c>
      <c r="C163" s="37">
        <v>11</v>
      </c>
      <c r="D163" s="37" t="s">
        <v>14</v>
      </c>
      <c r="E163" s="38" t="s">
        <v>447</v>
      </c>
      <c r="F163" s="115">
        <f t="shared" ref="F163:I165" si="75">+F164</f>
        <v>294524515023</v>
      </c>
      <c r="G163" s="115">
        <f t="shared" si="75"/>
        <v>0</v>
      </c>
      <c r="H163" s="115">
        <f t="shared" si="75"/>
        <v>0</v>
      </c>
      <c r="I163" s="116">
        <f t="shared" si="75"/>
        <v>294524515023</v>
      </c>
    </row>
    <row r="164" spans="1:9" ht="69.75" customHeight="1" x14ac:dyDescent="0.25">
      <c r="A164" s="36" t="s">
        <v>289</v>
      </c>
      <c r="B164" s="37" t="s">
        <v>37</v>
      </c>
      <c r="C164" s="37">
        <v>11</v>
      </c>
      <c r="D164" s="37" t="s">
        <v>14</v>
      </c>
      <c r="E164" s="38" t="s">
        <v>64</v>
      </c>
      <c r="F164" s="115">
        <f t="shared" si="75"/>
        <v>294524515023</v>
      </c>
      <c r="G164" s="115">
        <f t="shared" si="75"/>
        <v>0</v>
      </c>
      <c r="H164" s="115">
        <f t="shared" si="75"/>
        <v>0</v>
      </c>
      <c r="I164" s="116">
        <f t="shared" si="75"/>
        <v>294524515023</v>
      </c>
    </row>
    <row r="165" spans="1:9" ht="42" customHeight="1" x14ac:dyDescent="0.25">
      <c r="A165" s="36" t="s">
        <v>395</v>
      </c>
      <c r="B165" s="37" t="s">
        <v>37</v>
      </c>
      <c r="C165" s="37">
        <v>11</v>
      </c>
      <c r="D165" s="37" t="s">
        <v>14</v>
      </c>
      <c r="E165" s="38" t="s">
        <v>379</v>
      </c>
      <c r="F165" s="115">
        <f t="shared" si="75"/>
        <v>294524515023</v>
      </c>
      <c r="G165" s="115">
        <f t="shared" si="75"/>
        <v>0</v>
      </c>
      <c r="H165" s="115">
        <f t="shared" si="75"/>
        <v>0</v>
      </c>
      <c r="I165" s="116">
        <f t="shared" si="75"/>
        <v>294524515023</v>
      </c>
    </row>
    <row r="166" spans="1:9" ht="42" customHeight="1" x14ac:dyDescent="0.25">
      <c r="A166" s="39" t="s">
        <v>396</v>
      </c>
      <c r="B166" s="40" t="s">
        <v>37</v>
      </c>
      <c r="C166" s="40">
        <v>11</v>
      </c>
      <c r="D166" s="40" t="s">
        <v>14</v>
      </c>
      <c r="E166" s="41" t="s">
        <v>242</v>
      </c>
      <c r="F166" s="111">
        <v>294524515023</v>
      </c>
      <c r="G166" s="111">
        <v>0</v>
      </c>
      <c r="H166" s="111">
        <v>0</v>
      </c>
      <c r="I166" s="112">
        <f t="shared" ref="I166" si="76">+F166-G166-H166</f>
        <v>294524515023</v>
      </c>
    </row>
    <row r="167" spans="1:9" ht="84" customHeight="1" x14ac:dyDescent="0.25">
      <c r="A167" s="36" t="s">
        <v>290</v>
      </c>
      <c r="B167" s="37" t="s">
        <v>37</v>
      </c>
      <c r="C167" s="37">
        <v>11</v>
      </c>
      <c r="D167" s="37" t="s">
        <v>14</v>
      </c>
      <c r="E167" s="38" t="s">
        <v>291</v>
      </c>
      <c r="F167" s="115">
        <f t="shared" ref="F167:I169" si="77">+F168</f>
        <v>339211773865</v>
      </c>
      <c r="G167" s="115">
        <f t="shared" si="77"/>
        <v>0</v>
      </c>
      <c r="H167" s="115">
        <f t="shared" si="77"/>
        <v>339211773865</v>
      </c>
      <c r="I167" s="116">
        <f t="shared" si="77"/>
        <v>0</v>
      </c>
    </row>
    <row r="168" spans="1:9" ht="84" customHeight="1" x14ac:dyDescent="0.25">
      <c r="A168" s="36" t="s">
        <v>292</v>
      </c>
      <c r="B168" s="37" t="s">
        <v>37</v>
      </c>
      <c r="C168" s="37">
        <v>11</v>
      </c>
      <c r="D168" s="37" t="s">
        <v>14</v>
      </c>
      <c r="E168" s="38" t="s">
        <v>64</v>
      </c>
      <c r="F168" s="115">
        <v>339211773865</v>
      </c>
      <c r="G168" s="115">
        <v>0</v>
      </c>
      <c r="H168" s="115">
        <v>339211773865</v>
      </c>
      <c r="I168" s="116">
        <f>F168-H168</f>
        <v>0</v>
      </c>
    </row>
    <row r="169" spans="1:9" ht="42" customHeight="1" x14ac:dyDescent="0.25">
      <c r="A169" s="36" t="s">
        <v>397</v>
      </c>
      <c r="B169" s="37" t="s">
        <v>37</v>
      </c>
      <c r="C169" s="37">
        <v>11</v>
      </c>
      <c r="D169" s="37" t="s">
        <v>14</v>
      </c>
      <c r="E169" s="38" t="s">
        <v>379</v>
      </c>
      <c r="F169" s="115">
        <f t="shared" si="77"/>
        <v>0</v>
      </c>
      <c r="G169" s="115">
        <f t="shared" si="77"/>
        <v>0</v>
      </c>
      <c r="H169" s="115">
        <f t="shared" si="77"/>
        <v>0</v>
      </c>
      <c r="I169" s="116">
        <f t="shared" si="77"/>
        <v>0</v>
      </c>
    </row>
    <row r="170" spans="1:9" ht="42" customHeight="1" x14ac:dyDescent="0.25">
      <c r="A170" s="39" t="s">
        <v>398</v>
      </c>
      <c r="B170" s="40" t="s">
        <v>37</v>
      </c>
      <c r="C170" s="40">
        <v>11</v>
      </c>
      <c r="D170" s="40" t="s">
        <v>14</v>
      </c>
      <c r="E170" s="41" t="s">
        <v>242</v>
      </c>
      <c r="F170" s="111">
        <v>0</v>
      </c>
      <c r="G170" s="111">
        <v>0</v>
      </c>
      <c r="H170" s="111">
        <v>0</v>
      </c>
      <c r="I170" s="112">
        <f t="shared" ref="I170" si="78">+F170-G170-H170</f>
        <v>0</v>
      </c>
    </row>
    <row r="171" spans="1:9" s="57" customFormat="1" ht="81.75" customHeight="1" x14ac:dyDescent="0.25">
      <c r="A171" s="45" t="s">
        <v>293</v>
      </c>
      <c r="B171" s="58" t="s">
        <v>37</v>
      </c>
      <c r="C171" s="58">
        <v>10</v>
      </c>
      <c r="D171" s="58" t="s">
        <v>14</v>
      </c>
      <c r="E171" s="44" t="s">
        <v>294</v>
      </c>
      <c r="F171" s="127">
        <f t="shared" ref="F171:I173" si="79">+F172</f>
        <v>181302207245</v>
      </c>
      <c r="G171" s="127">
        <f t="shared" si="79"/>
        <v>0</v>
      </c>
      <c r="H171" s="127">
        <f t="shared" si="79"/>
        <v>181302207245</v>
      </c>
      <c r="I171" s="128">
        <f t="shared" si="79"/>
        <v>0</v>
      </c>
    </row>
    <row r="172" spans="1:9" ht="111.75" customHeight="1" x14ac:dyDescent="0.25">
      <c r="A172" s="36" t="s">
        <v>295</v>
      </c>
      <c r="B172" s="37" t="s">
        <v>37</v>
      </c>
      <c r="C172" s="37">
        <v>10</v>
      </c>
      <c r="D172" s="37" t="s">
        <v>14</v>
      </c>
      <c r="E172" s="38" t="s">
        <v>448</v>
      </c>
      <c r="F172" s="115">
        <v>181302207245</v>
      </c>
      <c r="G172" s="115">
        <v>0</v>
      </c>
      <c r="H172" s="115">
        <v>181302207245</v>
      </c>
      <c r="I172" s="116">
        <f>+F172-H172</f>
        <v>0</v>
      </c>
    </row>
    <row r="173" spans="1:9" ht="42" customHeight="1" x14ac:dyDescent="0.25">
      <c r="A173" s="36" t="s">
        <v>399</v>
      </c>
      <c r="B173" s="37" t="s">
        <v>37</v>
      </c>
      <c r="C173" s="37">
        <v>10</v>
      </c>
      <c r="D173" s="37" t="s">
        <v>14</v>
      </c>
      <c r="E173" s="38" t="s">
        <v>379</v>
      </c>
      <c r="F173" s="115">
        <f t="shared" si="79"/>
        <v>0</v>
      </c>
      <c r="G173" s="115">
        <f t="shared" si="79"/>
        <v>0</v>
      </c>
      <c r="H173" s="115">
        <f t="shared" si="79"/>
        <v>0</v>
      </c>
      <c r="I173" s="116">
        <f t="shared" si="79"/>
        <v>0</v>
      </c>
    </row>
    <row r="174" spans="1:9" ht="42" customHeight="1" x14ac:dyDescent="0.25">
      <c r="A174" s="39" t="s">
        <v>400</v>
      </c>
      <c r="B174" s="40" t="s">
        <v>37</v>
      </c>
      <c r="C174" s="40">
        <v>10</v>
      </c>
      <c r="D174" s="40" t="s">
        <v>14</v>
      </c>
      <c r="E174" s="41" t="s">
        <v>242</v>
      </c>
      <c r="F174" s="111">
        <v>0</v>
      </c>
      <c r="G174" s="111">
        <v>0</v>
      </c>
      <c r="H174" s="111">
        <v>0</v>
      </c>
      <c r="I174" s="112">
        <f t="shared" ref="I174" si="80">+F174-G174-H174</f>
        <v>0</v>
      </c>
    </row>
    <row r="175" spans="1:9" ht="84" customHeight="1" x14ac:dyDescent="0.25">
      <c r="A175" s="36" t="s">
        <v>296</v>
      </c>
      <c r="B175" s="37" t="s">
        <v>37</v>
      </c>
      <c r="C175" s="37">
        <v>11</v>
      </c>
      <c r="D175" s="37" t="s">
        <v>14</v>
      </c>
      <c r="E175" s="38" t="s">
        <v>297</v>
      </c>
      <c r="F175" s="115">
        <f t="shared" ref="F175:I177" si="81">+F176</f>
        <v>87536781330</v>
      </c>
      <c r="G175" s="115">
        <f t="shared" si="81"/>
        <v>0</v>
      </c>
      <c r="H175" s="115">
        <f t="shared" si="81"/>
        <v>0</v>
      </c>
      <c r="I175" s="116">
        <f t="shared" si="81"/>
        <v>87536781330</v>
      </c>
    </row>
    <row r="176" spans="1:9" ht="84" customHeight="1" x14ac:dyDescent="0.25">
      <c r="A176" s="36" t="s">
        <v>298</v>
      </c>
      <c r="B176" s="37" t="s">
        <v>37</v>
      </c>
      <c r="C176" s="37">
        <v>11</v>
      </c>
      <c r="D176" s="37" t="s">
        <v>14</v>
      </c>
      <c r="E176" s="38" t="s">
        <v>64</v>
      </c>
      <c r="F176" s="115">
        <f t="shared" si="81"/>
        <v>87536781330</v>
      </c>
      <c r="G176" s="115">
        <f t="shared" si="81"/>
        <v>0</v>
      </c>
      <c r="H176" s="115">
        <f t="shared" si="81"/>
        <v>0</v>
      </c>
      <c r="I176" s="116">
        <f t="shared" si="81"/>
        <v>87536781330</v>
      </c>
    </row>
    <row r="177" spans="1:9" ht="42" customHeight="1" x14ac:dyDescent="0.25">
      <c r="A177" s="36" t="s">
        <v>401</v>
      </c>
      <c r="B177" s="37" t="s">
        <v>37</v>
      </c>
      <c r="C177" s="37">
        <v>11</v>
      </c>
      <c r="D177" s="37" t="s">
        <v>14</v>
      </c>
      <c r="E177" s="38" t="s">
        <v>379</v>
      </c>
      <c r="F177" s="115">
        <f t="shared" si="81"/>
        <v>87536781330</v>
      </c>
      <c r="G177" s="115">
        <f t="shared" si="81"/>
        <v>0</v>
      </c>
      <c r="H177" s="115">
        <f t="shared" si="81"/>
        <v>0</v>
      </c>
      <c r="I177" s="116">
        <f t="shared" si="81"/>
        <v>87536781330</v>
      </c>
    </row>
    <row r="178" spans="1:9" ht="42" customHeight="1" x14ac:dyDescent="0.25">
      <c r="A178" s="39" t="s">
        <v>402</v>
      </c>
      <c r="B178" s="40" t="s">
        <v>37</v>
      </c>
      <c r="C178" s="40">
        <v>11</v>
      </c>
      <c r="D178" s="40" t="s">
        <v>14</v>
      </c>
      <c r="E178" s="41" t="s">
        <v>242</v>
      </c>
      <c r="F178" s="111">
        <v>87536781330</v>
      </c>
      <c r="G178" s="111">
        <v>0</v>
      </c>
      <c r="H178" s="111">
        <v>0</v>
      </c>
      <c r="I178" s="112">
        <f t="shared" ref="I178" si="82">+F178-G178-H178</f>
        <v>87536781330</v>
      </c>
    </row>
    <row r="179" spans="1:9" ht="107.25" customHeight="1" x14ac:dyDescent="0.25">
      <c r="A179" s="36" t="s">
        <v>299</v>
      </c>
      <c r="B179" s="37" t="s">
        <v>37</v>
      </c>
      <c r="C179" s="37">
        <v>11</v>
      </c>
      <c r="D179" s="37" t="s">
        <v>14</v>
      </c>
      <c r="E179" s="38" t="s">
        <v>449</v>
      </c>
      <c r="F179" s="115">
        <f t="shared" ref="F179:I181" si="83">+F180</f>
        <v>224112617118</v>
      </c>
      <c r="G179" s="115">
        <f t="shared" si="83"/>
        <v>0</v>
      </c>
      <c r="H179" s="115">
        <f t="shared" si="83"/>
        <v>0</v>
      </c>
      <c r="I179" s="116">
        <f t="shared" si="83"/>
        <v>224112617118</v>
      </c>
    </row>
    <row r="180" spans="1:9" ht="74.25" customHeight="1" x14ac:dyDescent="0.25">
      <c r="A180" s="36" t="s">
        <v>300</v>
      </c>
      <c r="B180" s="37" t="s">
        <v>37</v>
      </c>
      <c r="C180" s="37">
        <v>11</v>
      </c>
      <c r="D180" s="37" t="s">
        <v>14</v>
      </c>
      <c r="E180" s="38" t="s">
        <v>64</v>
      </c>
      <c r="F180" s="115">
        <f t="shared" si="83"/>
        <v>224112617118</v>
      </c>
      <c r="G180" s="115">
        <f t="shared" si="83"/>
        <v>0</v>
      </c>
      <c r="H180" s="115">
        <f t="shared" si="83"/>
        <v>0</v>
      </c>
      <c r="I180" s="116">
        <f t="shared" si="83"/>
        <v>224112617118</v>
      </c>
    </row>
    <row r="181" spans="1:9" ht="42" customHeight="1" x14ac:dyDescent="0.25">
      <c r="A181" s="36" t="s">
        <v>403</v>
      </c>
      <c r="B181" s="37" t="s">
        <v>37</v>
      </c>
      <c r="C181" s="37">
        <v>11</v>
      </c>
      <c r="D181" s="37" t="s">
        <v>14</v>
      </c>
      <c r="E181" s="38" t="s">
        <v>379</v>
      </c>
      <c r="F181" s="115">
        <f t="shared" si="83"/>
        <v>224112617118</v>
      </c>
      <c r="G181" s="115">
        <f t="shared" si="83"/>
        <v>0</v>
      </c>
      <c r="H181" s="115">
        <f t="shared" si="83"/>
        <v>0</v>
      </c>
      <c r="I181" s="116">
        <f t="shared" si="83"/>
        <v>224112617118</v>
      </c>
    </row>
    <row r="182" spans="1:9" ht="42" customHeight="1" x14ac:dyDescent="0.25">
      <c r="A182" s="39" t="s">
        <v>404</v>
      </c>
      <c r="B182" s="40" t="s">
        <v>37</v>
      </c>
      <c r="C182" s="40">
        <v>11</v>
      </c>
      <c r="D182" s="40" t="s">
        <v>14</v>
      </c>
      <c r="E182" s="41" t="s">
        <v>242</v>
      </c>
      <c r="F182" s="111">
        <v>224112617118</v>
      </c>
      <c r="G182" s="111">
        <v>0</v>
      </c>
      <c r="H182" s="111">
        <v>0</v>
      </c>
      <c r="I182" s="112">
        <f t="shared" ref="I182" si="84">+F182-G182-H182</f>
        <v>224112617118</v>
      </c>
    </row>
    <row r="183" spans="1:9" ht="71.25" customHeight="1" x14ac:dyDescent="0.25">
      <c r="A183" s="36" t="s">
        <v>301</v>
      </c>
      <c r="B183" s="37" t="s">
        <v>37</v>
      </c>
      <c r="C183" s="37">
        <v>11</v>
      </c>
      <c r="D183" s="37" t="s">
        <v>14</v>
      </c>
      <c r="E183" s="38" t="s">
        <v>302</v>
      </c>
      <c r="F183" s="115">
        <f t="shared" ref="F183:I185" si="85">+F184</f>
        <v>178011652777</v>
      </c>
      <c r="G183" s="115">
        <f t="shared" si="85"/>
        <v>0</v>
      </c>
      <c r="H183" s="115">
        <f t="shared" si="85"/>
        <v>0</v>
      </c>
      <c r="I183" s="116">
        <f t="shared" si="85"/>
        <v>178011652777</v>
      </c>
    </row>
    <row r="184" spans="1:9" ht="76.5" customHeight="1" x14ac:dyDescent="0.25">
      <c r="A184" s="36" t="s">
        <v>303</v>
      </c>
      <c r="B184" s="37" t="s">
        <v>37</v>
      </c>
      <c r="C184" s="37">
        <v>11</v>
      </c>
      <c r="D184" s="37" t="s">
        <v>14</v>
      </c>
      <c r="E184" s="38" t="s">
        <v>64</v>
      </c>
      <c r="F184" s="115">
        <f t="shared" si="85"/>
        <v>178011652777</v>
      </c>
      <c r="G184" s="115">
        <f t="shared" si="85"/>
        <v>0</v>
      </c>
      <c r="H184" s="115">
        <f t="shared" si="85"/>
        <v>0</v>
      </c>
      <c r="I184" s="116">
        <f t="shared" si="85"/>
        <v>178011652777</v>
      </c>
    </row>
    <row r="185" spans="1:9" ht="42" customHeight="1" x14ac:dyDescent="0.25">
      <c r="A185" s="36" t="s">
        <v>405</v>
      </c>
      <c r="B185" s="37" t="s">
        <v>37</v>
      </c>
      <c r="C185" s="37">
        <v>11</v>
      </c>
      <c r="D185" s="37" t="s">
        <v>14</v>
      </c>
      <c r="E185" s="38" t="s">
        <v>379</v>
      </c>
      <c r="F185" s="115">
        <f t="shared" si="85"/>
        <v>178011652777</v>
      </c>
      <c r="G185" s="115">
        <f t="shared" si="85"/>
        <v>0</v>
      </c>
      <c r="H185" s="115">
        <f t="shared" si="85"/>
        <v>0</v>
      </c>
      <c r="I185" s="116">
        <f t="shared" si="85"/>
        <v>178011652777</v>
      </c>
    </row>
    <row r="186" spans="1:9" ht="42" customHeight="1" x14ac:dyDescent="0.25">
      <c r="A186" s="39" t="s">
        <v>406</v>
      </c>
      <c r="B186" s="67" t="s">
        <v>37</v>
      </c>
      <c r="C186" s="40">
        <v>11</v>
      </c>
      <c r="D186" s="40" t="s">
        <v>14</v>
      </c>
      <c r="E186" s="41" t="s">
        <v>242</v>
      </c>
      <c r="F186" s="111">
        <v>178011652777</v>
      </c>
      <c r="G186" s="111">
        <v>0</v>
      </c>
      <c r="H186" s="111">
        <v>0</v>
      </c>
      <c r="I186" s="112">
        <f t="shared" ref="I186" si="86">+F186-G186-H186</f>
        <v>178011652777</v>
      </c>
    </row>
    <row r="187" spans="1:9" ht="89.25" customHeight="1" x14ac:dyDescent="0.25">
      <c r="A187" s="36" t="s">
        <v>304</v>
      </c>
      <c r="B187" s="37" t="s">
        <v>37</v>
      </c>
      <c r="C187" s="37">
        <v>11</v>
      </c>
      <c r="D187" s="37" t="s">
        <v>14</v>
      </c>
      <c r="E187" s="38" t="s">
        <v>450</v>
      </c>
      <c r="F187" s="115">
        <f t="shared" ref="F187:I189" si="87">+F188</f>
        <v>287007159412</v>
      </c>
      <c r="G187" s="115">
        <f t="shared" si="87"/>
        <v>0</v>
      </c>
      <c r="H187" s="115">
        <f t="shared" si="87"/>
        <v>0</v>
      </c>
      <c r="I187" s="116">
        <f t="shared" si="87"/>
        <v>287007159412</v>
      </c>
    </row>
    <row r="188" spans="1:9" ht="81" customHeight="1" x14ac:dyDescent="0.25">
      <c r="A188" s="36" t="s">
        <v>305</v>
      </c>
      <c r="B188" s="37" t="s">
        <v>37</v>
      </c>
      <c r="C188" s="37">
        <v>11</v>
      </c>
      <c r="D188" s="37" t="s">
        <v>14</v>
      </c>
      <c r="E188" s="38" t="s">
        <v>64</v>
      </c>
      <c r="F188" s="115">
        <f t="shared" si="87"/>
        <v>287007159412</v>
      </c>
      <c r="G188" s="115">
        <f t="shared" si="87"/>
        <v>0</v>
      </c>
      <c r="H188" s="115">
        <f t="shared" si="87"/>
        <v>0</v>
      </c>
      <c r="I188" s="116">
        <f t="shared" si="87"/>
        <v>287007159412</v>
      </c>
    </row>
    <row r="189" spans="1:9" ht="42" customHeight="1" x14ac:dyDescent="0.25">
      <c r="A189" s="36" t="s">
        <v>407</v>
      </c>
      <c r="B189" s="37" t="s">
        <v>37</v>
      </c>
      <c r="C189" s="37">
        <v>11</v>
      </c>
      <c r="D189" s="37" t="s">
        <v>14</v>
      </c>
      <c r="E189" s="38" t="s">
        <v>379</v>
      </c>
      <c r="F189" s="115">
        <f t="shared" si="87"/>
        <v>287007159412</v>
      </c>
      <c r="G189" s="115">
        <f t="shared" si="87"/>
        <v>0</v>
      </c>
      <c r="H189" s="115">
        <f t="shared" si="87"/>
        <v>0</v>
      </c>
      <c r="I189" s="116">
        <f t="shared" si="87"/>
        <v>287007159412</v>
      </c>
    </row>
    <row r="190" spans="1:9" ht="42" customHeight="1" x14ac:dyDescent="0.25">
      <c r="A190" s="39" t="s">
        <v>408</v>
      </c>
      <c r="B190" s="40" t="s">
        <v>37</v>
      </c>
      <c r="C190" s="40">
        <v>11</v>
      </c>
      <c r="D190" s="40" t="s">
        <v>14</v>
      </c>
      <c r="E190" s="41" t="s">
        <v>242</v>
      </c>
      <c r="F190" s="111">
        <v>287007159412</v>
      </c>
      <c r="G190" s="111">
        <v>0</v>
      </c>
      <c r="H190" s="111">
        <v>0</v>
      </c>
      <c r="I190" s="112">
        <f t="shared" ref="I190" si="88">+F190-G190-H190</f>
        <v>287007159412</v>
      </c>
    </row>
    <row r="191" spans="1:9" ht="78.75" customHeight="1" x14ac:dyDescent="0.25">
      <c r="A191" s="36" t="s">
        <v>306</v>
      </c>
      <c r="B191" s="37" t="s">
        <v>37</v>
      </c>
      <c r="C191" s="37">
        <v>11</v>
      </c>
      <c r="D191" s="37" t="s">
        <v>14</v>
      </c>
      <c r="E191" s="38" t="s">
        <v>451</v>
      </c>
      <c r="F191" s="115">
        <f t="shared" ref="F191:I193" si="89">+F192</f>
        <v>351661229344</v>
      </c>
      <c r="G191" s="115">
        <f t="shared" si="89"/>
        <v>0</v>
      </c>
      <c r="H191" s="115">
        <f t="shared" si="89"/>
        <v>0</v>
      </c>
      <c r="I191" s="116">
        <f t="shared" si="89"/>
        <v>351661229344</v>
      </c>
    </row>
    <row r="192" spans="1:9" ht="78.75" customHeight="1" x14ac:dyDescent="0.25">
      <c r="A192" s="36" t="s">
        <v>307</v>
      </c>
      <c r="B192" s="37" t="s">
        <v>37</v>
      </c>
      <c r="C192" s="37">
        <v>11</v>
      </c>
      <c r="D192" s="37" t="s">
        <v>14</v>
      </c>
      <c r="E192" s="38" t="s">
        <v>64</v>
      </c>
      <c r="F192" s="115">
        <f t="shared" si="89"/>
        <v>351661229344</v>
      </c>
      <c r="G192" s="115">
        <f t="shared" si="89"/>
        <v>0</v>
      </c>
      <c r="H192" s="115">
        <f t="shared" si="89"/>
        <v>0</v>
      </c>
      <c r="I192" s="116">
        <f t="shared" si="89"/>
        <v>351661229344</v>
      </c>
    </row>
    <row r="193" spans="1:9" ht="42" customHeight="1" x14ac:dyDescent="0.25">
      <c r="A193" s="36" t="s">
        <v>409</v>
      </c>
      <c r="B193" s="37" t="s">
        <v>37</v>
      </c>
      <c r="C193" s="37">
        <v>11</v>
      </c>
      <c r="D193" s="37" t="s">
        <v>14</v>
      </c>
      <c r="E193" s="38" t="s">
        <v>379</v>
      </c>
      <c r="F193" s="115">
        <f t="shared" si="89"/>
        <v>351661229344</v>
      </c>
      <c r="G193" s="115">
        <f t="shared" si="89"/>
        <v>0</v>
      </c>
      <c r="H193" s="115">
        <f t="shared" si="89"/>
        <v>0</v>
      </c>
      <c r="I193" s="116">
        <f t="shared" si="89"/>
        <v>351661229344</v>
      </c>
    </row>
    <row r="194" spans="1:9" ht="42" customHeight="1" x14ac:dyDescent="0.25">
      <c r="A194" s="39" t="s">
        <v>410</v>
      </c>
      <c r="B194" s="40" t="s">
        <v>37</v>
      </c>
      <c r="C194" s="40">
        <v>11</v>
      </c>
      <c r="D194" s="40" t="s">
        <v>14</v>
      </c>
      <c r="E194" s="41" t="s">
        <v>242</v>
      </c>
      <c r="F194" s="111">
        <v>351661229344</v>
      </c>
      <c r="G194" s="111">
        <v>0</v>
      </c>
      <c r="H194" s="111">
        <v>0</v>
      </c>
      <c r="I194" s="112">
        <f t="shared" ref="I194" si="90">+F194-G194-H194</f>
        <v>351661229344</v>
      </c>
    </row>
    <row r="195" spans="1:9" ht="84" customHeight="1" x14ac:dyDescent="0.25">
      <c r="A195" s="36" t="s">
        <v>308</v>
      </c>
      <c r="B195" s="37" t="s">
        <v>37</v>
      </c>
      <c r="C195" s="37">
        <v>11</v>
      </c>
      <c r="D195" s="37" t="s">
        <v>14</v>
      </c>
      <c r="E195" s="38" t="s">
        <v>452</v>
      </c>
      <c r="F195" s="115">
        <f t="shared" ref="F195:I197" si="91">+F196</f>
        <v>188943883060</v>
      </c>
      <c r="G195" s="115">
        <f t="shared" si="91"/>
        <v>0</v>
      </c>
      <c r="H195" s="115">
        <f t="shared" si="91"/>
        <v>0</v>
      </c>
      <c r="I195" s="116">
        <f t="shared" si="91"/>
        <v>188943883060</v>
      </c>
    </row>
    <row r="196" spans="1:9" ht="84" customHeight="1" x14ac:dyDescent="0.25">
      <c r="A196" s="36" t="s">
        <v>309</v>
      </c>
      <c r="B196" s="37" t="s">
        <v>37</v>
      </c>
      <c r="C196" s="37">
        <v>11</v>
      </c>
      <c r="D196" s="37" t="s">
        <v>14</v>
      </c>
      <c r="E196" s="38" t="s">
        <v>64</v>
      </c>
      <c r="F196" s="115">
        <f t="shared" si="91"/>
        <v>188943883060</v>
      </c>
      <c r="G196" s="115">
        <f t="shared" si="91"/>
        <v>0</v>
      </c>
      <c r="H196" s="115">
        <f t="shared" si="91"/>
        <v>0</v>
      </c>
      <c r="I196" s="116">
        <f t="shared" si="91"/>
        <v>188943883060</v>
      </c>
    </row>
    <row r="197" spans="1:9" ht="42" customHeight="1" x14ac:dyDescent="0.25">
      <c r="A197" s="36" t="s">
        <v>411</v>
      </c>
      <c r="B197" s="37" t="s">
        <v>37</v>
      </c>
      <c r="C197" s="37">
        <v>11</v>
      </c>
      <c r="D197" s="37" t="s">
        <v>14</v>
      </c>
      <c r="E197" s="38" t="s">
        <v>379</v>
      </c>
      <c r="F197" s="115">
        <f t="shared" si="91"/>
        <v>188943883060</v>
      </c>
      <c r="G197" s="115">
        <f t="shared" si="91"/>
        <v>0</v>
      </c>
      <c r="H197" s="115">
        <f t="shared" si="91"/>
        <v>0</v>
      </c>
      <c r="I197" s="116">
        <f t="shared" si="91"/>
        <v>188943883060</v>
      </c>
    </row>
    <row r="198" spans="1:9" ht="42" customHeight="1" x14ac:dyDescent="0.25">
      <c r="A198" s="39" t="s">
        <v>412</v>
      </c>
      <c r="B198" s="40" t="s">
        <v>37</v>
      </c>
      <c r="C198" s="40">
        <v>11</v>
      </c>
      <c r="D198" s="40" t="s">
        <v>14</v>
      </c>
      <c r="E198" s="41" t="s">
        <v>242</v>
      </c>
      <c r="F198" s="111">
        <v>188943883060</v>
      </c>
      <c r="G198" s="111">
        <v>0</v>
      </c>
      <c r="H198" s="111">
        <v>0</v>
      </c>
      <c r="I198" s="112">
        <f t="shared" ref="I198" si="92">+F198-G198-H198</f>
        <v>188943883060</v>
      </c>
    </row>
    <row r="199" spans="1:9" ht="69.75" customHeight="1" x14ac:dyDescent="0.25">
      <c r="A199" s="36" t="s">
        <v>310</v>
      </c>
      <c r="B199" s="37" t="s">
        <v>37</v>
      </c>
      <c r="C199" s="37">
        <v>11</v>
      </c>
      <c r="D199" s="37" t="s">
        <v>14</v>
      </c>
      <c r="E199" s="38" t="s">
        <v>453</v>
      </c>
      <c r="F199" s="115">
        <f t="shared" ref="F199:I201" si="93">+F200</f>
        <v>434911818167</v>
      </c>
      <c r="G199" s="115">
        <f t="shared" si="93"/>
        <v>0</v>
      </c>
      <c r="H199" s="115">
        <f t="shared" si="93"/>
        <v>0</v>
      </c>
      <c r="I199" s="116">
        <f t="shared" si="93"/>
        <v>434911818167</v>
      </c>
    </row>
    <row r="200" spans="1:9" ht="81.75" customHeight="1" x14ac:dyDescent="0.25">
      <c r="A200" s="36" t="s">
        <v>311</v>
      </c>
      <c r="B200" s="37" t="s">
        <v>37</v>
      </c>
      <c r="C200" s="37">
        <v>11</v>
      </c>
      <c r="D200" s="37" t="s">
        <v>14</v>
      </c>
      <c r="E200" s="38" t="s">
        <v>64</v>
      </c>
      <c r="F200" s="115">
        <f t="shared" si="93"/>
        <v>434911818167</v>
      </c>
      <c r="G200" s="115">
        <f t="shared" si="93"/>
        <v>0</v>
      </c>
      <c r="H200" s="115">
        <f t="shared" si="93"/>
        <v>0</v>
      </c>
      <c r="I200" s="116">
        <f t="shared" si="93"/>
        <v>434911818167</v>
      </c>
    </row>
    <row r="201" spans="1:9" ht="42" customHeight="1" x14ac:dyDescent="0.25">
      <c r="A201" s="36" t="s">
        <v>413</v>
      </c>
      <c r="B201" s="37" t="s">
        <v>37</v>
      </c>
      <c r="C201" s="37">
        <v>11</v>
      </c>
      <c r="D201" s="37" t="s">
        <v>14</v>
      </c>
      <c r="E201" s="38" t="s">
        <v>379</v>
      </c>
      <c r="F201" s="115">
        <f t="shared" si="93"/>
        <v>434911818167</v>
      </c>
      <c r="G201" s="115">
        <f t="shared" si="93"/>
        <v>0</v>
      </c>
      <c r="H201" s="115">
        <f t="shared" si="93"/>
        <v>0</v>
      </c>
      <c r="I201" s="116">
        <f t="shared" si="93"/>
        <v>434911818167</v>
      </c>
    </row>
    <row r="202" spans="1:9" ht="42" customHeight="1" x14ac:dyDescent="0.25">
      <c r="A202" s="39" t="s">
        <v>414</v>
      </c>
      <c r="B202" s="40" t="s">
        <v>37</v>
      </c>
      <c r="C202" s="40">
        <v>11</v>
      </c>
      <c r="D202" s="40" t="s">
        <v>14</v>
      </c>
      <c r="E202" s="41" t="s">
        <v>242</v>
      </c>
      <c r="F202" s="111">
        <v>434911818167</v>
      </c>
      <c r="G202" s="111">
        <v>0</v>
      </c>
      <c r="H202" s="111">
        <v>0</v>
      </c>
      <c r="I202" s="112">
        <f t="shared" ref="I202" si="94">+F202-G202-H202</f>
        <v>434911818167</v>
      </c>
    </row>
    <row r="203" spans="1:9" ht="91.5" customHeight="1" x14ac:dyDescent="0.25">
      <c r="A203" s="36" t="s">
        <v>312</v>
      </c>
      <c r="B203" s="37" t="s">
        <v>37</v>
      </c>
      <c r="C203" s="37">
        <v>11</v>
      </c>
      <c r="D203" s="37" t="s">
        <v>14</v>
      </c>
      <c r="E203" s="38" t="s">
        <v>454</v>
      </c>
      <c r="F203" s="115">
        <f t="shared" ref="F203:I205" si="95">+F204</f>
        <v>143479007403</v>
      </c>
      <c r="G203" s="115">
        <f t="shared" si="95"/>
        <v>0</v>
      </c>
      <c r="H203" s="115">
        <f t="shared" si="95"/>
        <v>0</v>
      </c>
      <c r="I203" s="116">
        <f t="shared" si="95"/>
        <v>143479007403</v>
      </c>
    </row>
    <row r="204" spans="1:9" ht="72.75" customHeight="1" x14ac:dyDescent="0.25">
      <c r="A204" s="36" t="s">
        <v>313</v>
      </c>
      <c r="B204" s="37" t="s">
        <v>37</v>
      </c>
      <c r="C204" s="37">
        <v>11</v>
      </c>
      <c r="D204" s="37" t="s">
        <v>14</v>
      </c>
      <c r="E204" s="38" t="s">
        <v>64</v>
      </c>
      <c r="F204" s="115">
        <f t="shared" si="95"/>
        <v>143479007403</v>
      </c>
      <c r="G204" s="115">
        <f t="shared" si="95"/>
        <v>0</v>
      </c>
      <c r="H204" s="115">
        <f t="shared" si="95"/>
        <v>0</v>
      </c>
      <c r="I204" s="116">
        <f t="shared" si="95"/>
        <v>143479007403</v>
      </c>
    </row>
    <row r="205" spans="1:9" ht="42" customHeight="1" x14ac:dyDescent="0.25">
      <c r="A205" s="36" t="s">
        <v>415</v>
      </c>
      <c r="B205" s="37" t="s">
        <v>37</v>
      </c>
      <c r="C205" s="37">
        <v>11</v>
      </c>
      <c r="D205" s="37" t="s">
        <v>14</v>
      </c>
      <c r="E205" s="38" t="s">
        <v>379</v>
      </c>
      <c r="F205" s="115">
        <f t="shared" si="95"/>
        <v>143479007403</v>
      </c>
      <c r="G205" s="115">
        <f t="shared" si="95"/>
        <v>0</v>
      </c>
      <c r="H205" s="115">
        <f t="shared" si="95"/>
        <v>0</v>
      </c>
      <c r="I205" s="116">
        <f t="shared" si="95"/>
        <v>143479007403</v>
      </c>
    </row>
    <row r="206" spans="1:9" ht="42" customHeight="1" x14ac:dyDescent="0.25">
      <c r="A206" s="39" t="s">
        <v>416</v>
      </c>
      <c r="B206" s="40" t="s">
        <v>37</v>
      </c>
      <c r="C206" s="40">
        <v>11</v>
      </c>
      <c r="D206" s="40" t="s">
        <v>14</v>
      </c>
      <c r="E206" s="41" t="s">
        <v>242</v>
      </c>
      <c r="F206" s="111">
        <v>143479007403</v>
      </c>
      <c r="G206" s="111">
        <v>0</v>
      </c>
      <c r="H206" s="111">
        <v>0</v>
      </c>
      <c r="I206" s="112">
        <f t="shared" ref="I206" si="96">+F206-G206-H206</f>
        <v>143479007403</v>
      </c>
    </row>
    <row r="207" spans="1:9" ht="95.25" customHeight="1" x14ac:dyDescent="0.25">
      <c r="A207" s="36" t="s">
        <v>314</v>
      </c>
      <c r="B207" s="37" t="s">
        <v>37</v>
      </c>
      <c r="C207" s="37">
        <v>11</v>
      </c>
      <c r="D207" s="37" t="s">
        <v>14</v>
      </c>
      <c r="E207" s="38" t="s">
        <v>315</v>
      </c>
      <c r="F207" s="115">
        <f t="shared" ref="F207:I209" si="97">+F208</f>
        <v>432330328516</v>
      </c>
      <c r="G207" s="115">
        <f t="shared" si="97"/>
        <v>0</v>
      </c>
      <c r="H207" s="115">
        <f t="shared" si="97"/>
        <v>0</v>
      </c>
      <c r="I207" s="116">
        <f t="shared" si="97"/>
        <v>432330328516</v>
      </c>
    </row>
    <row r="208" spans="1:9" ht="78" customHeight="1" x14ac:dyDescent="0.25">
      <c r="A208" s="36" t="s">
        <v>316</v>
      </c>
      <c r="B208" s="37" t="s">
        <v>37</v>
      </c>
      <c r="C208" s="37">
        <v>11</v>
      </c>
      <c r="D208" s="37" t="s">
        <v>14</v>
      </c>
      <c r="E208" s="38" t="s">
        <v>64</v>
      </c>
      <c r="F208" s="115">
        <f t="shared" si="97"/>
        <v>432330328516</v>
      </c>
      <c r="G208" s="115">
        <f t="shared" si="97"/>
        <v>0</v>
      </c>
      <c r="H208" s="115">
        <f t="shared" si="97"/>
        <v>0</v>
      </c>
      <c r="I208" s="116">
        <f t="shared" si="97"/>
        <v>432330328516</v>
      </c>
    </row>
    <row r="209" spans="1:9" ht="42" customHeight="1" x14ac:dyDescent="0.25">
      <c r="A209" s="36" t="s">
        <v>417</v>
      </c>
      <c r="B209" s="37" t="s">
        <v>37</v>
      </c>
      <c r="C209" s="37">
        <v>11</v>
      </c>
      <c r="D209" s="37" t="s">
        <v>14</v>
      </c>
      <c r="E209" s="38" t="s">
        <v>379</v>
      </c>
      <c r="F209" s="115">
        <f t="shared" si="97"/>
        <v>432330328516</v>
      </c>
      <c r="G209" s="115">
        <f t="shared" si="97"/>
        <v>0</v>
      </c>
      <c r="H209" s="115">
        <f t="shared" si="97"/>
        <v>0</v>
      </c>
      <c r="I209" s="116">
        <f t="shared" si="97"/>
        <v>432330328516</v>
      </c>
    </row>
    <row r="210" spans="1:9" ht="42" customHeight="1" x14ac:dyDescent="0.25">
      <c r="A210" s="39" t="s">
        <v>418</v>
      </c>
      <c r="B210" s="40" t="s">
        <v>37</v>
      </c>
      <c r="C210" s="40">
        <v>11</v>
      </c>
      <c r="D210" s="40" t="s">
        <v>14</v>
      </c>
      <c r="E210" s="41" t="s">
        <v>242</v>
      </c>
      <c r="F210" s="111">
        <v>432330328516</v>
      </c>
      <c r="G210" s="111">
        <v>0</v>
      </c>
      <c r="H210" s="111">
        <v>0</v>
      </c>
      <c r="I210" s="112">
        <f t="shared" ref="I210" si="98">+F210-G210-H210</f>
        <v>432330328516</v>
      </c>
    </row>
    <row r="211" spans="1:9" ht="90" customHeight="1" x14ac:dyDescent="0.25">
      <c r="A211" s="36" t="s">
        <v>317</v>
      </c>
      <c r="B211" s="37" t="s">
        <v>37</v>
      </c>
      <c r="C211" s="37">
        <v>11</v>
      </c>
      <c r="D211" s="37" t="s">
        <v>14</v>
      </c>
      <c r="E211" s="38" t="s">
        <v>455</v>
      </c>
      <c r="F211" s="115">
        <f t="shared" ref="F211:I213" si="99">+F212</f>
        <v>71711487704</v>
      </c>
      <c r="G211" s="115">
        <f t="shared" si="99"/>
        <v>0</v>
      </c>
      <c r="H211" s="115">
        <f t="shared" si="99"/>
        <v>0</v>
      </c>
      <c r="I211" s="116">
        <f t="shared" si="99"/>
        <v>71711487704</v>
      </c>
    </row>
    <row r="212" spans="1:9" ht="75" customHeight="1" x14ac:dyDescent="0.25">
      <c r="A212" s="36" t="s">
        <v>318</v>
      </c>
      <c r="B212" s="37" t="s">
        <v>37</v>
      </c>
      <c r="C212" s="37">
        <v>11</v>
      </c>
      <c r="D212" s="37" t="s">
        <v>14</v>
      </c>
      <c r="E212" s="38" t="s">
        <v>64</v>
      </c>
      <c r="F212" s="115">
        <f t="shared" si="99"/>
        <v>71711487704</v>
      </c>
      <c r="G212" s="115">
        <f t="shared" si="99"/>
        <v>0</v>
      </c>
      <c r="H212" s="115">
        <f t="shared" si="99"/>
        <v>0</v>
      </c>
      <c r="I212" s="116">
        <f t="shared" si="99"/>
        <v>71711487704</v>
      </c>
    </row>
    <row r="213" spans="1:9" ht="42" customHeight="1" x14ac:dyDescent="0.25">
      <c r="A213" s="36" t="s">
        <v>419</v>
      </c>
      <c r="B213" s="37" t="s">
        <v>37</v>
      </c>
      <c r="C213" s="37">
        <v>11</v>
      </c>
      <c r="D213" s="37" t="s">
        <v>14</v>
      </c>
      <c r="E213" s="38" t="s">
        <v>379</v>
      </c>
      <c r="F213" s="115">
        <f t="shared" si="99"/>
        <v>71711487704</v>
      </c>
      <c r="G213" s="115">
        <f t="shared" si="99"/>
        <v>0</v>
      </c>
      <c r="H213" s="115">
        <f t="shared" si="99"/>
        <v>0</v>
      </c>
      <c r="I213" s="116">
        <f t="shared" si="99"/>
        <v>71711487704</v>
      </c>
    </row>
    <row r="214" spans="1:9" ht="42" customHeight="1" x14ac:dyDescent="0.25">
      <c r="A214" s="39" t="s">
        <v>420</v>
      </c>
      <c r="B214" s="40" t="s">
        <v>37</v>
      </c>
      <c r="C214" s="40">
        <v>11</v>
      </c>
      <c r="D214" s="40" t="s">
        <v>14</v>
      </c>
      <c r="E214" s="41" t="s">
        <v>242</v>
      </c>
      <c r="F214" s="111">
        <v>71711487704</v>
      </c>
      <c r="G214" s="111">
        <v>0</v>
      </c>
      <c r="H214" s="111">
        <v>0</v>
      </c>
      <c r="I214" s="112">
        <f t="shared" ref="I214" si="100">+F214-G214-H214</f>
        <v>71711487704</v>
      </c>
    </row>
    <row r="215" spans="1:9" ht="74.25" customHeight="1" x14ac:dyDescent="0.25">
      <c r="A215" s="45" t="s">
        <v>319</v>
      </c>
      <c r="B215" s="46" t="s">
        <v>37</v>
      </c>
      <c r="C215" s="37">
        <v>11</v>
      </c>
      <c r="D215" s="37" t="s">
        <v>14</v>
      </c>
      <c r="E215" s="44" t="s">
        <v>456</v>
      </c>
      <c r="F215" s="119">
        <f t="shared" ref="F215:I217" si="101">+F216</f>
        <v>43684000000</v>
      </c>
      <c r="G215" s="119">
        <f t="shared" si="101"/>
        <v>0</v>
      </c>
      <c r="H215" s="119">
        <f t="shared" si="101"/>
        <v>0</v>
      </c>
      <c r="I215" s="120">
        <f t="shared" si="101"/>
        <v>43684000000</v>
      </c>
    </row>
    <row r="216" spans="1:9" ht="81.75" customHeight="1" x14ac:dyDescent="0.25">
      <c r="A216" s="45" t="s">
        <v>320</v>
      </c>
      <c r="B216" s="46" t="s">
        <v>37</v>
      </c>
      <c r="C216" s="37">
        <v>11</v>
      </c>
      <c r="D216" s="37" t="s">
        <v>14</v>
      </c>
      <c r="E216" s="38" t="s">
        <v>64</v>
      </c>
      <c r="F216" s="119">
        <f t="shared" si="101"/>
        <v>43684000000</v>
      </c>
      <c r="G216" s="119">
        <f t="shared" si="101"/>
        <v>0</v>
      </c>
      <c r="H216" s="119">
        <f t="shared" si="101"/>
        <v>0</v>
      </c>
      <c r="I216" s="120">
        <f t="shared" si="101"/>
        <v>43684000000</v>
      </c>
    </row>
    <row r="217" spans="1:9" ht="41.25" customHeight="1" x14ac:dyDescent="0.25">
      <c r="A217" s="45" t="s">
        <v>421</v>
      </c>
      <c r="B217" s="46" t="s">
        <v>37</v>
      </c>
      <c r="C217" s="37">
        <v>11</v>
      </c>
      <c r="D217" s="37" t="s">
        <v>14</v>
      </c>
      <c r="E217" s="44" t="s">
        <v>379</v>
      </c>
      <c r="F217" s="119">
        <f t="shared" si="101"/>
        <v>43684000000</v>
      </c>
      <c r="G217" s="119">
        <f t="shared" si="101"/>
        <v>0</v>
      </c>
      <c r="H217" s="119">
        <f t="shared" si="101"/>
        <v>0</v>
      </c>
      <c r="I217" s="120">
        <f t="shared" si="101"/>
        <v>43684000000</v>
      </c>
    </row>
    <row r="218" spans="1:9" ht="42" customHeight="1" x14ac:dyDescent="0.25">
      <c r="A218" s="47" t="s">
        <v>422</v>
      </c>
      <c r="B218" s="48" t="s">
        <v>37</v>
      </c>
      <c r="C218" s="40">
        <v>11</v>
      </c>
      <c r="D218" s="40" t="s">
        <v>14</v>
      </c>
      <c r="E218" s="41" t="s">
        <v>242</v>
      </c>
      <c r="F218" s="111">
        <v>43684000000</v>
      </c>
      <c r="G218" s="111">
        <v>0</v>
      </c>
      <c r="H218" s="111">
        <v>0</v>
      </c>
      <c r="I218" s="112">
        <f t="shared" ref="I218" si="102">+F218-G218-H218</f>
        <v>43684000000</v>
      </c>
    </row>
    <row r="219" spans="1:9" ht="96" customHeight="1" x14ac:dyDescent="0.25">
      <c r="A219" s="45" t="s">
        <v>321</v>
      </c>
      <c r="B219" s="46" t="s">
        <v>37</v>
      </c>
      <c r="C219" s="37">
        <v>11</v>
      </c>
      <c r="D219" s="37" t="s">
        <v>14</v>
      </c>
      <c r="E219" s="44" t="s">
        <v>322</v>
      </c>
      <c r="F219" s="119">
        <f t="shared" ref="F219:I221" si="103">+F220</f>
        <v>358942237391</v>
      </c>
      <c r="G219" s="119">
        <f t="shared" si="103"/>
        <v>0</v>
      </c>
      <c r="H219" s="119">
        <f t="shared" si="103"/>
        <v>0</v>
      </c>
      <c r="I219" s="120">
        <f t="shared" si="103"/>
        <v>358942237391</v>
      </c>
    </row>
    <row r="220" spans="1:9" ht="84.75" customHeight="1" x14ac:dyDescent="0.25">
      <c r="A220" s="45" t="s">
        <v>323</v>
      </c>
      <c r="B220" s="46" t="s">
        <v>37</v>
      </c>
      <c r="C220" s="37">
        <v>11</v>
      </c>
      <c r="D220" s="37" t="s">
        <v>14</v>
      </c>
      <c r="E220" s="38" t="s">
        <v>64</v>
      </c>
      <c r="F220" s="119">
        <f t="shared" si="103"/>
        <v>358942237391</v>
      </c>
      <c r="G220" s="119">
        <f t="shared" si="103"/>
        <v>0</v>
      </c>
      <c r="H220" s="119">
        <f t="shared" si="103"/>
        <v>0</v>
      </c>
      <c r="I220" s="120">
        <f t="shared" si="103"/>
        <v>358942237391</v>
      </c>
    </row>
    <row r="221" spans="1:9" ht="42" customHeight="1" x14ac:dyDescent="0.25">
      <c r="A221" s="45" t="s">
        <v>423</v>
      </c>
      <c r="B221" s="46" t="s">
        <v>37</v>
      </c>
      <c r="C221" s="37">
        <v>11</v>
      </c>
      <c r="D221" s="37" t="s">
        <v>14</v>
      </c>
      <c r="E221" s="44" t="s">
        <v>379</v>
      </c>
      <c r="F221" s="119">
        <f t="shared" si="103"/>
        <v>358942237391</v>
      </c>
      <c r="G221" s="119">
        <f t="shared" si="103"/>
        <v>0</v>
      </c>
      <c r="H221" s="119">
        <f t="shared" si="103"/>
        <v>0</v>
      </c>
      <c r="I221" s="120">
        <f t="shared" si="103"/>
        <v>358942237391</v>
      </c>
    </row>
    <row r="222" spans="1:9" ht="42" customHeight="1" x14ac:dyDescent="0.25">
      <c r="A222" s="47" t="s">
        <v>424</v>
      </c>
      <c r="B222" s="48" t="s">
        <v>37</v>
      </c>
      <c r="C222" s="40">
        <v>11</v>
      </c>
      <c r="D222" s="40" t="s">
        <v>14</v>
      </c>
      <c r="E222" s="41" t="s">
        <v>242</v>
      </c>
      <c r="F222" s="111">
        <v>358942237391</v>
      </c>
      <c r="G222" s="111">
        <v>0</v>
      </c>
      <c r="H222" s="111">
        <v>0</v>
      </c>
      <c r="I222" s="112">
        <f t="shared" ref="I222" si="104">+F222-G222-H222</f>
        <v>358942237391</v>
      </c>
    </row>
    <row r="223" spans="1:9" ht="88.5" customHeight="1" x14ac:dyDescent="0.25">
      <c r="A223" s="45" t="s">
        <v>324</v>
      </c>
      <c r="B223" s="46" t="s">
        <v>37</v>
      </c>
      <c r="C223" s="37">
        <v>11</v>
      </c>
      <c r="D223" s="37" t="s">
        <v>14</v>
      </c>
      <c r="E223" s="44" t="s">
        <v>325</v>
      </c>
      <c r="F223" s="119">
        <f t="shared" ref="F223:I225" si="105">+F224</f>
        <v>175734523132</v>
      </c>
      <c r="G223" s="119">
        <f t="shared" si="105"/>
        <v>0</v>
      </c>
      <c r="H223" s="119">
        <f t="shared" si="105"/>
        <v>0</v>
      </c>
      <c r="I223" s="120">
        <f t="shared" si="105"/>
        <v>175734523132</v>
      </c>
    </row>
    <row r="224" spans="1:9" ht="88.5" customHeight="1" x14ac:dyDescent="0.25">
      <c r="A224" s="45" t="s">
        <v>326</v>
      </c>
      <c r="B224" s="46" t="s">
        <v>37</v>
      </c>
      <c r="C224" s="37">
        <v>11</v>
      </c>
      <c r="D224" s="37" t="s">
        <v>14</v>
      </c>
      <c r="E224" s="38" t="s">
        <v>64</v>
      </c>
      <c r="F224" s="119">
        <f t="shared" si="105"/>
        <v>175734523132</v>
      </c>
      <c r="G224" s="119">
        <f t="shared" si="105"/>
        <v>0</v>
      </c>
      <c r="H224" s="119">
        <f t="shared" si="105"/>
        <v>0</v>
      </c>
      <c r="I224" s="120">
        <f t="shared" si="105"/>
        <v>175734523132</v>
      </c>
    </row>
    <row r="225" spans="1:9" ht="42" customHeight="1" x14ac:dyDescent="0.25">
      <c r="A225" s="45" t="s">
        <v>425</v>
      </c>
      <c r="B225" s="46" t="s">
        <v>37</v>
      </c>
      <c r="C225" s="37">
        <v>11</v>
      </c>
      <c r="D225" s="37" t="s">
        <v>14</v>
      </c>
      <c r="E225" s="44" t="s">
        <v>379</v>
      </c>
      <c r="F225" s="119">
        <f t="shared" si="105"/>
        <v>175734523132</v>
      </c>
      <c r="G225" s="119">
        <f t="shared" si="105"/>
        <v>0</v>
      </c>
      <c r="H225" s="119">
        <f t="shared" si="105"/>
        <v>0</v>
      </c>
      <c r="I225" s="120">
        <f t="shared" si="105"/>
        <v>175734523132</v>
      </c>
    </row>
    <row r="226" spans="1:9" ht="42" customHeight="1" x14ac:dyDescent="0.25">
      <c r="A226" s="47" t="s">
        <v>426</v>
      </c>
      <c r="B226" s="48" t="s">
        <v>37</v>
      </c>
      <c r="C226" s="40">
        <v>11</v>
      </c>
      <c r="D226" s="40" t="s">
        <v>14</v>
      </c>
      <c r="E226" s="41" t="s">
        <v>242</v>
      </c>
      <c r="F226" s="111">
        <v>175734523132</v>
      </c>
      <c r="G226" s="111">
        <v>0</v>
      </c>
      <c r="H226" s="111">
        <v>0</v>
      </c>
      <c r="I226" s="112">
        <f t="shared" ref="I226" si="106">+F226-G226-H226</f>
        <v>175734523132</v>
      </c>
    </row>
    <row r="227" spans="1:9" ht="102.75" customHeight="1" x14ac:dyDescent="0.25">
      <c r="A227" s="45" t="s">
        <v>369</v>
      </c>
      <c r="B227" s="46" t="s">
        <v>37</v>
      </c>
      <c r="C227" s="37">
        <v>11</v>
      </c>
      <c r="D227" s="37" t="s">
        <v>14</v>
      </c>
      <c r="E227" s="44" t="s">
        <v>427</v>
      </c>
      <c r="F227" s="119">
        <f t="shared" ref="F227:I229" si="107">+F228</f>
        <v>395927154984</v>
      </c>
      <c r="G227" s="119">
        <f t="shared" si="107"/>
        <v>0</v>
      </c>
      <c r="H227" s="119">
        <f t="shared" si="107"/>
        <v>0</v>
      </c>
      <c r="I227" s="120">
        <f t="shared" si="107"/>
        <v>395927154984</v>
      </c>
    </row>
    <row r="228" spans="1:9" ht="123.75" customHeight="1" x14ac:dyDescent="0.25">
      <c r="A228" s="45" t="s">
        <v>370</v>
      </c>
      <c r="B228" s="46" t="s">
        <v>37</v>
      </c>
      <c r="C228" s="37">
        <v>11</v>
      </c>
      <c r="D228" s="37" t="s">
        <v>14</v>
      </c>
      <c r="E228" s="38" t="s">
        <v>448</v>
      </c>
      <c r="F228" s="119">
        <f t="shared" si="107"/>
        <v>395927154984</v>
      </c>
      <c r="G228" s="119">
        <f t="shared" si="107"/>
        <v>0</v>
      </c>
      <c r="H228" s="119">
        <f t="shared" si="107"/>
        <v>0</v>
      </c>
      <c r="I228" s="120">
        <f t="shared" si="107"/>
        <v>395927154984</v>
      </c>
    </row>
    <row r="229" spans="1:9" ht="42" customHeight="1" x14ac:dyDescent="0.25">
      <c r="A229" s="45" t="s">
        <v>428</v>
      </c>
      <c r="B229" s="46" t="s">
        <v>37</v>
      </c>
      <c r="C229" s="37">
        <v>11</v>
      </c>
      <c r="D229" s="37" t="s">
        <v>14</v>
      </c>
      <c r="E229" s="44" t="s">
        <v>379</v>
      </c>
      <c r="F229" s="119">
        <f t="shared" si="107"/>
        <v>395927154984</v>
      </c>
      <c r="G229" s="119">
        <f t="shared" si="107"/>
        <v>0</v>
      </c>
      <c r="H229" s="119">
        <f t="shared" si="107"/>
        <v>0</v>
      </c>
      <c r="I229" s="120">
        <f t="shared" si="107"/>
        <v>395927154984</v>
      </c>
    </row>
    <row r="230" spans="1:9" ht="42" customHeight="1" x14ac:dyDescent="0.25">
      <c r="A230" s="47" t="s">
        <v>429</v>
      </c>
      <c r="B230" s="48" t="s">
        <v>37</v>
      </c>
      <c r="C230" s="40">
        <v>11</v>
      </c>
      <c r="D230" s="40" t="s">
        <v>14</v>
      </c>
      <c r="E230" s="41" t="s">
        <v>242</v>
      </c>
      <c r="F230" s="111">
        <v>395927154984</v>
      </c>
      <c r="G230" s="111">
        <v>0</v>
      </c>
      <c r="H230" s="111">
        <v>0</v>
      </c>
      <c r="I230" s="112">
        <f t="shared" ref="I230" si="108">+F230-G230-H230</f>
        <v>395927154984</v>
      </c>
    </row>
    <row r="231" spans="1:9" ht="88.5" customHeight="1" x14ac:dyDescent="0.25">
      <c r="A231" s="45" t="s">
        <v>327</v>
      </c>
      <c r="B231" s="46" t="s">
        <v>37</v>
      </c>
      <c r="C231" s="58">
        <v>10</v>
      </c>
      <c r="D231" s="58" t="s">
        <v>14</v>
      </c>
      <c r="E231" s="44" t="s">
        <v>458</v>
      </c>
      <c r="F231" s="113">
        <f>+F232</f>
        <v>10000000000</v>
      </c>
      <c r="G231" s="113">
        <f t="shared" ref="G231:I231" si="109">+G232</f>
        <v>0</v>
      </c>
      <c r="H231" s="113">
        <f t="shared" si="109"/>
        <v>0</v>
      </c>
      <c r="I231" s="114">
        <f t="shared" si="109"/>
        <v>10000000000</v>
      </c>
    </row>
    <row r="232" spans="1:9" ht="88.5" customHeight="1" x14ac:dyDescent="0.25">
      <c r="A232" s="45" t="s">
        <v>368</v>
      </c>
      <c r="B232" s="46" t="s">
        <v>37</v>
      </c>
      <c r="C232" s="37">
        <v>10</v>
      </c>
      <c r="D232" s="37" t="s">
        <v>14</v>
      </c>
      <c r="E232" s="44" t="s">
        <v>328</v>
      </c>
      <c r="F232" s="119">
        <f>+F233+F235</f>
        <v>10000000000</v>
      </c>
      <c r="G232" s="119">
        <f t="shared" ref="G232:I232" si="110">+G233+G235</f>
        <v>0</v>
      </c>
      <c r="H232" s="119">
        <f t="shared" si="110"/>
        <v>0</v>
      </c>
      <c r="I232" s="120">
        <f t="shared" si="110"/>
        <v>10000000000</v>
      </c>
    </row>
    <row r="233" spans="1:9" ht="42" customHeight="1" x14ac:dyDescent="0.25">
      <c r="A233" s="45" t="s">
        <v>430</v>
      </c>
      <c r="B233" s="46" t="s">
        <v>37</v>
      </c>
      <c r="C233" s="37">
        <v>10</v>
      </c>
      <c r="D233" s="37" t="s">
        <v>14</v>
      </c>
      <c r="E233" s="44" t="s">
        <v>241</v>
      </c>
      <c r="F233" s="119">
        <f t="shared" ref="F233:I233" si="111">+F234</f>
        <v>2004858778</v>
      </c>
      <c r="G233" s="119">
        <f t="shared" si="111"/>
        <v>0</v>
      </c>
      <c r="H233" s="119">
        <f t="shared" si="111"/>
        <v>0</v>
      </c>
      <c r="I233" s="120">
        <f t="shared" si="111"/>
        <v>2004858778</v>
      </c>
    </row>
    <row r="234" spans="1:9" ht="42" customHeight="1" x14ac:dyDescent="0.25">
      <c r="A234" s="47" t="s">
        <v>482</v>
      </c>
      <c r="B234" s="48" t="s">
        <v>37</v>
      </c>
      <c r="C234" s="40">
        <v>10</v>
      </c>
      <c r="D234" s="40" t="s">
        <v>14</v>
      </c>
      <c r="E234" s="41" t="s">
        <v>242</v>
      </c>
      <c r="F234" s="111">
        <v>2004858778</v>
      </c>
      <c r="G234" s="111">
        <v>0</v>
      </c>
      <c r="H234" s="111">
        <v>0</v>
      </c>
      <c r="I234" s="112">
        <f t="shared" ref="I234" si="112">+F234-G234-H234</f>
        <v>2004858778</v>
      </c>
    </row>
    <row r="235" spans="1:9" ht="42" customHeight="1" x14ac:dyDescent="0.25">
      <c r="A235" s="45" t="s">
        <v>431</v>
      </c>
      <c r="B235" s="46" t="s">
        <v>37</v>
      </c>
      <c r="C235" s="37">
        <v>10</v>
      </c>
      <c r="D235" s="37" t="s">
        <v>14</v>
      </c>
      <c r="E235" s="44" t="s">
        <v>249</v>
      </c>
      <c r="F235" s="119">
        <f t="shared" ref="F235:I235" si="113">+F236</f>
        <v>7995141222</v>
      </c>
      <c r="G235" s="119">
        <f t="shared" si="113"/>
        <v>0</v>
      </c>
      <c r="H235" s="119">
        <f t="shared" si="113"/>
        <v>0</v>
      </c>
      <c r="I235" s="120">
        <f t="shared" si="113"/>
        <v>7995141222</v>
      </c>
    </row>
    <row r="236" spans="1:9" ht="42" customHeight="1" x14ac:dyDescent="0.25">
      <c r="A236" s="47" t="s">
        <v>432</v>
      </c>
      <c r="B236" s="48" t="s">
        <v>37</v>
      </c>
      <c r="C236" s="40">
        <v>10</v>
      </c>
      <c r="D236" s="40" t="s">
        <v>14</v>
      </c>
      <c r="E236" s="41" t="s">
        <v>242</v>
      </c>
      <c r="F236" s="111">
        <v>7995141222</v>
      </c>
      <c r="G236" s="111">
        <v>0</v>
      </c>
      <c r="H236" s="111">
        <v>0</v>
      </c>
      <c r="I236" s="112">
        <f t="shared" ref="I236" si="114">+F236-G236-H236</f>
        <v>7995141222</v>
      </c>
    </row>
    <row r="237" spans="1:9" ht="42" customHeight="1" x14ac:dyDescent="0.25">
      <c r="A237" s="36" t="s">
        <v>65</v>
      </c>
      <c r="B237" s="37" t="s">
        <v>37</v>
      </c>
      <c r="C237" s="37">
        <v>10</v>
      </c>
      <c r="D237" s="37" t="s">
        <v>14</v>
      </c>
      <c r="E237" s="44" t="s">
        <v>66</v>
      </c>
      <c r="F237" s="113">
        <f t="shared" ref="F237:I237" si="115">+F238</f>
        <v>3278504049</v>
      </c>
      <c r="G237" s="113">
        <f t="shared" si="115"/>
        <v>0</v>
      </c>
      <c r="H237" s="113">
        <f t="shared" si="115"/>
        <v>0</v>
      </c>
      <c r="I237" s="114">
        <f t="shared" si="115"/>
        <v>3278504049</v>
      </c>
    </row>
    <row r="238" spans="1:9" ht="42" customHeight="1" x14ac:dyDescent="0.25">
      <c r="A238" s="36" t="s">
        <v>67</v>
      </c>
      <c r="B238" s="37" t="s">
        <v>37</v>
      </c>
      <c r="C238" s="37">
        <v>10</v>
      </c>
      <c r="D238" s="37" t="s">
        <v>14</v>
      </c>
      <c r="E238" s="38" t="s">
        <v>63</v>
      </c>
      <c r="F238" s="115">
        <f t="shared" ref="F238:I238" si="116">+F239+F243</f>
        <v>3278504049</v>
      </c>
      <c r="G238" s="115">
        <f t="shared" si="116"/>
        <v>0</v>
      </c>
      <c r="H238" s="115">
        <f t="shared" si="116"/>
        <v>0</v>
      </c>
      <c r="I238" s="116">
        <f t="shared" si="116"/>
        <v>3278504049</v>
      </c>
    </row>
    <row r="239" spans="1:9" s="53" customFormat="1" ht="63.75" customHeight="1" x14ac:dyDescent="0.25">
      <c r="A239" s="36" t="s">
        <v>68</v>
      </c>
      <c r="B239" s="37" t="s">
        <v>37</v>
      </c>
      <c r="C239" s="37">
        <v>10</v>
      </c>
      <c r="D239" s="37" t="s">
        <v>14</v>
      </c>
      <c r="E239" s="38" t="s">
        <v>459</v>
      </c>
      <c r="F239" s="115">
        <f t="shared" ref="F239:I241" si="117">+F240</f>
        <v>1878504049</v>
      </c>
      <c r="G239" s="115">
        <f t="shared" si="117"/>
        <v>0</v>
      </c>
      <c r="H239" s="115">
        <f t="shared" si="117"/>
        <v>0</v>
      </c>
      <c r="I239" s="116">
        <f t="shared" si="117"/>
        <v>1878504049</v>
      </c>
    </row>
    <row r="240" spans="1:9" s="53" customFormat="1" ht="63.75" customHeight="1" x14ac:dyDescent="0.25">
      <c r="A240" s="36" t="s">
        <v>253</v>
      </c>
      <c r="B240" s="37" t="s">
        <v>37</v>
      </c>
      <c r="C240" s="37">
        <v>10</v>
      </c>
      <c r="D240" s="37" t="s">
        <v>14</v>
      </c>
      <c r="E240" s="38" t="s">
        <v>69</v>
      </c>
      <c r="F240" s="115">
        <f t="shared" si="117"/>
        <v>1878504049</v>
      </c>
      <c r="G240" s="115">
        <f t="shared" si="117"/>
        <v>0</v>
      </c>
      <c r="H240" s="115">
        <f t="shared" si="117"/>
        <v>0</v>
      </c>
      <c r="I240" s="116">
        <f t="shared" si="117"/>
        <v>1878504049</v>
      </c>
    </row>
    <row r="241" spans="1:9" ht="42" customHeight="1" x14ac:dyDescent="0.25">
      <c r="A241" s="36" t="s">
        <v>333</v>
      </c>
      <c r="B241" s="37" t="s">
        <v>37</v>
      </c>
      <c r="C241" s="37">
        <v>10</v>
      </c>
      <c r="D241" s="37" t="s">
        <v>14</v>
      </c>
      <c r="E241" s="44" t="s">
        <v>241</v>
      </c>
      <c r="F241" s="115">
        <f t="shared" si="117"/>
        <v>1878504049</v>
      </c>
      <c r="G241" s="115">
        <f t="shared" si="117"/>
        <v>0</v>
      </c>
      <c r="H241" s="115">
        <f t="shared" si="117"/>
        <v>0</v>
      </c>
      <c r="I241" s="116">
        <f t="shared" si="117"/>
        <v>1878504049</v>
      </c>
    </row>
    <row r="242" spans="1:9" ht="42" customHeight="1" x14ac:dyDescent="0.25">
      <c r="A242" s="39" t="s">
        <v>334</v>
      </c>
      <c r="B242" s="40" t="s">
        <v>37</v>
      </c>
      <c r="C242" s="40">
        <v>10</v>
      </c>
      <c r="D242" s="40" t="s">
        <v>14</v>
      </c>
      <c r="E242" s="41" t="s">
        <v>242</v>
      </c>
      <c r="F242" s="111">
        <v>1878504049</v>
      </c>
      <c r="G242" s="111">
        <v>0</v>
      </c>
      <c r="H242" s="111">
        <v>0</v>
      </c>
      <c r="I242" s="112">
        <f t="shared" ref="I242" si="118">+F242-G242-H242</f>
        <v>1878504049</v>
      </c>
    </row>
    <row r="243" spans="1:9" s="53" customFormat="1" ht="63.75" customHeight="1" x14ac:dyDescent="0.25">
      <c r="A243" s="36" t="s">
        <v>70</v>
      </c>
      <c r="B243" s="37" t="s">
        <v>37</v>
      </c>
      <c r="C243" s="37">
        <v>10</v>
      </c>
      <c r="D243" s="37" t="s">
        <v>14</v>
      </c>
      <c r="E243" s="38" t="s">
        <v>460</v>
      </c>
      <c r="F243" s="115">
        <f t="shared" ref="F243:I245" si="119">+F244</f>
        <v>1400000000</v>
      </c>
      <c r="G243" s="115">
        <f t="shared" si="119"/>
        <v>0</v>
      </c>
      <c r="H243" s="115">
        <f t="shared" si="119"/>
        <v>0</v>
      </c>
      <c r="I243" s="116">
        <f t="shared" si="119"/>
        <v>1400000000</v>
      </c>
    </row>
    <row r="244" spans="1:9" s="53" customFormat="1" ht="60" customHeight="1" x14ac:dyDescent="0.25">
      <c r="A244" s="36" t="s">
        <v>335</v>
      </c>
      <c r="B244" s="37" t="s">
        <v>37</v>
      </c>
      <c r="C244" s="37">
        <v>10</v>
      </c>
      <c r="D244" s="37" t="s">
        <v>14</v>
      </c>
      <c r="E244" s="38" t="s">
        <v>69</v>
      </c>
      <c r="F244" s="115">
        <f t="shared" si="119"/>
        <v>1400000000</v>
      </c>
      <c r="G244" s="115">
        <f t="shared" si="119"/>
        <v>0</v>
      </c>
      <c r="H244" s="115">
        <f t="shared" si="119"/>
        <v>0</v>
      </c>
      <c r="I244" s="116">
        <f t="shared" si="119"/>
        <v>1400000000</v>
      </c>
    </row>
    <row r="245" spans="1:9" ht="42" customHeight="1" x14ac:dyDescent="0.25">
      <c r="A245" s="36" t="s">
        <v>336</v>
      </c>
      <c r="B245" s="37" t="s">
        <v>37</v>
      </c>
      <c r="C245" s="37">
        <v>10</v>
      </c>
      <c r="D245" s="37" t="s">
        <v>14</v>
      </c>
      <c r="E245" s="44" t="s">
        <v>241</v>
      </c>
      <c r="F245" s="115">
        <f t="shared" si="119"/>
        <v>1400000000</v>
      </c>
      <c r="G245" s="115">
        <f t="shared" si="119"/>
        <v>0</v>
      </c>
      <c r="H245" s="115">
        <f t="shared" si="119"/>
        <v>0</v>
      </c>
      <c r="I245" s="116">
        <f t="shared" si="119"/>
        <v>1400000000</v>
      </c>
    </row>
    <row r="246" spans="1:9" ht="42" customHeight="1" x14ac:dyDescent="0.25">
      <c r="A246" s="39" t="s">
        <v>337</v>
      </c>
      <c r="B246" s="40" t="s">
        <v>37</v>
      </c>
      <c r="C246" s="40">
        <v>10</v>
      </c>
      <c r="D246" s="40" t="s">
        <v>14</v>
      </c>
      <c r="E246" s="41" t="s">
        <v>242</v>
      </c>
      <c r="F246" s="111">
        <v>1400000000</v>
      </c>
      <c r="G246" s="111">
        <v>0</v>
      </c>
      <c r="H246" s="111">
        <v>0</v>
      </c>
      <c r="I246" s="112">
        <f t="shared" ref="I246" si="120">+F246-G246-H246</f>
        <v>1400000000</v>
      </c>
    </row>
    <row r="247" spans="1:9" s="53" customFormat="1" ht="24.75" customHeight="1" x14ac:dyDescent="0.25">
      <c r="A247" s="192" t="s">
        <v>71</v>
      </c>
      <c r="B247" s="37" t="s">
        <v>37</v>
      </c>
      <c r="C247" s="37">
        <v>10</v>
      </c>
      <c r="D247" s="37" t="s">
        <v>14</v>
      </c>
      <c r="E247" s="232" t="s">
        <v>72</v>
      </c>
      <c r="F247" s="115">
        <f>+F249</f>
        <v>6568192616</v>
      </c>
      <c r="G247" s="115">
        <f t="shared" ref="G247:I248" si="121">+G249</f>
        <v>0</v>
      </c>
      <c r="H247" s="115">
        <f t="shared" si="121"/>
        <v>0</v>
      </c>
      <c r="I247" s="116">
        <f t="shared" si="121"/>
        <v>6568192616</v>
      </c>
    </row>
    <row r="248" spans="1:9" s="68" customFormat="1" ht="24.75" customHeight="1" x14ac:dyDescent="0.25">
      <c r="A248" s="192"/>
      <c r="B248" s="58" t="s">
        <v>13</v>
      </c>
      <c r="C248" s="58">
        <v>20</v>
      </c>
      <c r="D248" s="58" t="s">
        <v>14</v>
      </c>
      <c r="E248" s="232"/>
      <c r="F248" s="113">
        <f t="shared" ref="F248:G248" si="122">+F250</f>
        <v>121330438170</v>
      </c>
      <c r="G248" s="113">
        <f t="shared" si="122"/>
        <v>0</v>
      </c>
      <c r="H248" s="113">
        <f t="shared" si="121"/>
        <v>0</v>
      </c>
      <c r="I248" s="114">
        <f t="shared" si="121"/>
        <v>121330438170</v>
      </c>
    </row>
    <row r="249" spans="1:9" ht="28.5" customHeight="1" x14ac:dyDescent="0.25">
      <c r="A249" s="192" t="s">
        <v>73</v>
      </c>
      <c r="B249" s="37" t="s">
        <v>37</v>
      </c>
      <c r="C249" s="37">
        <v>10</v>
      </c>
      <c r="D249" s="37" t="s">
        <v>14</v>
      </c>
      <c r="E249" s="232" t="s">
        <v>63</v>
      </c>
      <c r="F249" s="115">
        <f>+F251+F261</f>
        <v>6568192616</v>
      </c>
      <c r="G249" s="115">
        <f t="shared" ref="G249:I249" si="123">+G251+G261</f>
        <v>0</v>
      </c>
      <c r="H249" s="115">
        <f t="shared" si="123"/>
        <v>0</v>
      </c>
      <c r="I249" s="116">
        <f t="shared" si="123"/>
        <v>6568192616</v>
      </c>
    </row>
    <row r="250" spans="1:9" ht="29.25" customHeight="1" x14ac:dyDescent="0.25">
      <c r="A250" s="192"/>
      <c r="B250" s="37" t="s">
        <v>13</v>
      </c>
      <c r="C250" s="37">
        <v>20</v>
      </c>
      <c r="D250" s="37" t="s">
        <v>14</v>
      </c>
      <c r="E250" s="232"/>
      <c r="F250" s="115">
        <f t="shared" ref="F250:I253" si="124">+F252</f>
        <v>121330438170</v>
      </c>
      <c r="G250" s="115">
        <f t="shared" si="124"/>
        <v>0</v>
      </c>
      <c r="H250" s="115">
        <f t="shared" si="124"/>
        <v>0</v>
      </c>
      <c r="I250" s="116">
        <f t="shared" si="124"/>
        <v>121330438170</v>
      </c>
    </row>
    <row r="251" spans="1:9" ht="31.5" customHeight="1" x14ac:dyDescent="0.25">
      <c r="A251" s="192" t="s">
        <v>74</v>
      </c>
      <c r="B251" s="37" t="s">
        <v>37</v>
      </c>
      <c r="C251" s="37">
        <v>10</v>
      </c>
      <c r="D251" s="230" t="s">
        <v>14</v>
      </c>
      <c r="E251" s="232" t="s">
        <v>461</v>
      </c>
      <c r="F251" s="115">
        <f t="shared" si="124"/>
        <v>4448192616</v>
      </c>
      <c r="G251" s="115">
        <f t="shared" si="124"/>
        <v>0</v>
      </c>
      <c r="H251" s="115">
        <f t="shared" si="124"/>
        <v>0</v>
      </c>
      <c r="I251" s="116">
        <f t="shared" si="124"/>
        <v>4448192616</v>
      </c>
    </row>
    <row r="252" spans="1:9" ht="46.5" customHeight="1" x14ac:dyDescent="0.25">
      <c r="A252" s="192"/>
      <c r="B252" s="37" t="s">
        <v>13</v>
      </c>
      <c r="C252" s="37">
        <v>20</v>
      </c>
      <c r="D252" s="230"/>
      <c r="E252" s="232"/>
      <c r="F252" s="115">
        <f t="shared" si="124"/>
        <v>121330438170</v>
      </c>
      <c r="G252" s="115">
        <f t="shared" si="124"/>
        <v>0</v>
      </c>
      <c r="H252" s="115">
        <f t="shared" si="124"/>
        <v>0</v>
      </c>
      <c r="I252" s="116">
        <f t="shared" si="124"/>
        <v>121330438170</v>
      </c>
    </row>
    <row r="253" spans="1:9" ht="51.75" customHeight="1" x14ac:dyDescent="0.25">
      <c r="A253" s="192" t="s">
        <v>338</v>
      </c>
      <c r="B253" s="37" t="s">
        <v>37</v>
      </c>
      <c r="C253" s="37">
        <v>10</v>
      </c>
      <c r="D253" s="230" t="s">
        <v>14</v>
      </c>
      <c r="E253" s="232" t="s">
        <v>75</v>
      </c>
      <c r="F253" s="115">
        <f t="shared" si="124"/>
        <v>4448192616</v>
      </c>
      <c r="G253" s="115">
        <f t="shared" si="124"/>
        <v>0</v>
      </c>
      <c r="H253" s="115">
        <f t="shared" si="124"/>
        <v>0</v>
      </c>
      <c r="I253" s="116">
        <f t="shared" si="124"/>
        <v>4448192616</v>
      </c>
    </row>
    <row r="254" spans="1:9" ht="70.5" customHeight="1" x14ac:dyDescent="0.25">
      <c r="A254" s="192"/>
      <c r="B254" s="37" t="s">
        <v>13</v>
      </c>
      <c r="C254" s="37">
        <v>20</v>
      </c>
      <c r="D254" s="230"/>
      <c r="E254" s="232"/>
      <c r="F254" s="115">
        <f>+F257+F259</f>
        <v>121330438170</v>
      </c>
      <c r="G254" s="115">
        <f t="shared" ref="G254:I254" si="125">+G257+G259</f>
        <v>0</v>
      </c>
      <c r="H254" s="115">
        <f t="shared" si="125"/>
        <v>0</v>
      </c>
      <c r="I254" s="116">
        <f t="shared" si="125"/>
        <v>121330438170</v>
      </c>
    </row>
    <row r="255" spans="1:9" ht="42" customHeight="1" x14ac:dyDescent="0.25">
      <c r="A255" s="36" t="s">
        <v>339</v>
      </c>
      <c r="B255" s="37" t="s">
        <v>37</v>
      </c>
      <c r="C255" s="37">
        <v>10</v>
      </c>
      <c r="D255" s="37" t="s">
        <v>14</v>
      </c>
      <c r="E255" s="38" t="s">
        <v>483</v>
      </c>
      <c r="F255" s="115">
        <f t="shared" ref="F255:I255" si="126">+F256</f>
        <v>4448192616</v>
      </c>
      <c r="G255" s="115">
        <f t="shared" si="126"/>
        <v>0</v>
      </c>
      <c r="H255" s="115">
        <f t="shared" si="126"/>
        <v>0</v>
      </c>
      <c r="I255" s="116">
        <f t="shared" si="126"/>
        <v>4448192616</v>
      </c>
    </row>
    <row r="256" spans="1:9" ht="42" customHeight="1" x14ac:dyDescent="0.25">
      <c r="A256" s="39" t="s">
        <v>340</v>
      </c>
      <c r="B256" s="40" t="s">
        <v>37</v>
      </c>
      <c r="C256" s="40">
        <v>10</v>
      </c>
      <c r="D256" s="40" t="s">
        <v>14</v>
      </c>
      <c r="E256" s="41" t="s">
        <v>242</v>
      </c>
      <c r="F256" s="111">
        <v>4448192616</v>
      </c>
      <c r="G256" s="111">
        <v>0</v>
      </c>
      <c r="H256" s="111">
        <v>0</v>
      </c>
      <c r="I256" s="112">
        <f t="shared" ref="I256" si="127">+F256-G256-H256</f>
        <v>4448192616</v>
      </c>
    </row>
    <row r="257" spans="1:9" ht="42" customHeight="1" x14ac:dyDescent="0.25">
      <c r="A257" s="36" t="s">
        <v>339</v>
      </c>
      <c r="B257" s="37" t="s">
        <v>13</v>
      </c>
      <c r="C257" s="37">
        <v>20</v>
      </c>
      <c r="D257" s="37" t="s">
        <v>14</v>
      </c>
      <c r="E257" s="38" t="s">
        <v>483</v>
      </c>
      <c r="F257" s="115">
        <f t="shared" ref="F257:I257" si="128">+F258</f>
        <v>116756585630</v>
      </c>
      <c r="G257" s="115">
        <f t="shared" si="128"/>
        <v>0</v>
      </c>
      <c r="H257" s="115">
        <f t="shared" si="128"/>
        <v>0</v>
      </c>
      <c r="I257" s="116">
        <f t="shared" si="128"/>
        <v>116756585630</v>
      </c>
    </row>
    <row r="258" spans="1:9" ht="42" customHeight="1" x14ac:dyDescent="0.25">
      <c r="A258" s="39" t="s">
        <v>340</v>
      </c>
      <c r="B258" s="40" t="s">
        <v>13</v>
      </c>
      <c r="C258" s="40">
        <v>20</v>
      </c>
      <c r="D258" s="40" t="s">
        <v>14</v>
      </c>
      <c r="E258" s="69" t="s">
        <v>242</v>
      </c>
      <c r="F258" s="111">
        <v>116756585630</v>
      </c>
      <c r="G258" s="111">
        <v>0</v>
      </c>
      <c r="H258" s="111">
        <v>0</v>
      </c>
      <c r="I258" s="112">
        <f t="shared" ref="I258" si="129">+F258-G258-H258</f>
        <v>116756585630</v>
      </c>
    </row>
    <row r="259" spans="1:9" ht="42" customHeight="1" x14ac:dyDescent="0.25">
      <c r="A259" s="36" t="s">
        <v>341</v>
      </c>
      <c r="B259" s="37" t="s">
        <v>13</v>
      </c>
      <c r="C259" s="37">
        <v>20</v>
      </c>
      <c r="D259" s="37" t="s">
        <v>14</v>
      </c>
      <c r="E259" s="38" t="s">
        <v>243</v>
      </c>
      <c r="F259" s="115">
        <f t="shared" ref="F259:I259" si="130">+F260</f>
        <v>4573852540</v>
      </c>
      <c r="G259" s="115">
        <f t="shared" si="130"/>
        <v>0</v>
      </c>
      <c r="H259" s="115">
        <f t="shared" si="130"/>
        <v>0</v>
      </c>
      <c r="I259" s="116">
        <f t="shared" si="130"/>
        <v>4573852540</v>
      </c>
    </row>
    <row r="260" spans="1:9" s="57" customFormat="1" ht="42" customHeight="1" x14ac:dyDescent="0.25">
      <c r="A260" s="47" t="s">
        <v>342</v>
      </c>
      <c r="B260" s="67" t="s">
        <v>13</v>
      </c>
      <c r="C260" s="67">
        <v>20</v>
      </c>
      <c r="D260" s="67" t="s">
        <v>14</v>
      </c>
      <c r="E260" s="70" t="s">
        <v>242</v>
      </c>
      <c r="F260" s="129">
        <v>4573852540</v>
      </c>
      <c r="G260" s="129">
        <v>0</v>
      </c>
      <c r="H260" s="129">
        <v>0</v>
      </c>
      <c r="I260" s="112">
        <f t="shared" ref="I260" si="131">+F260-G260-H260</f>
        <v>4573852540</v>
      </c>
    </row>
    <row r="261" spans="1:9" ht="55.5" customHeight="1" x14ac:dyDescent="0.25">
      <c r="A261" s="36" t="s">
        <v>76</v>
      </c>
      <c r="B261" s="37" t="s">
        <v>37</v>
      </c>
      <c r="C261" s="37">
        <v>10</v>
      </c>
      <c r="D261" s="37" t="s">
        <v>14</v>
      </c>
      <c r="E261" s="38" t="s">
        <v>462</v>
      </c>
      <c r="F261" s="113">
        <f t="shared" ref="F261:I263" si="132">+F262</f>
        <v>2120000000</v>
      </c>
      <c r="G261" s="113">
        <f t="shared" si="132"/>
        <v>0</v>
      </c>
      <c r="H261" s="113">
        <f t="shared" si="132"/>
        <v>0</v>
      </c>
      <c r="I261" s="114">
        <f t="shared" si="132"/>
        <v>2120000000</v>
      </c>
    </row>
    <row r="262" spans="1:9" ht="113.25" customHeight="1" x14ac:dyDescent="0.25">
      <c r="A262" s="36" t="s">
        <v>254</v>
      </c>
      <c r="B262" s="37" t="s">
        <v>37</v>
      </c>
      <c r="C262" s="37">
        <v>10</v>
      </c>
      <c r="D262" s="37" t="s">
        <v>14</v>
      </c>
      <c r="E262" s="38" t="s">
        <v>75</v>
      </c>
      <c r="F262" s="115">
        <f t="shared" si="132"/>
        <v>2120000000</v>
      </c>
      <c r="G262" s="115">
        <f t="shared" si="132"/>
        <v>0</v>
      </c>
      <c r="H262" s="115">
        <f t="shared" si="132"/>
        <v>0</v>
      </c>
      <c r="I262" s="116">
        <f t="shared" si="132"/>
        <v>2120000000</v>
      </c>
    </row>
    <row r="263" spans="1:9" ht="42" customHeight="1" x14ac:dyDescent="0.25">
      <c r="A263" s="36" t="s">
        <v>343</v>
      </c>
      <c r="B263" s="37" t="s">
        <v>37</v>
      </c>
      <c r="C263" s="37">
        <v>10</v>
      </c>
      <c r="D263" s="37" t="s">
        <v>14</v>
      </c>
      <c r="E263" s="38" t="s">
        <v>241</v>
      </c>
      <c r="F263" s="109">
        <f t="shared" si="132"/>
        <v>2120000000</v>
      </c>
      <c r="G263" s="109">
        <f t="shared" si="132"/>
        <v>0</v>
      </c>
      <c r="H263" s="109">
        <f t="shared" si="132"/>
        <v>0</v>
      </c>
      <c r="I263" s="110">
        <f t="shared" si="132"/>
        <v>2120000000</v>
      </c>
    </row>
    <row r="264" spans="1:9" ht="42" customHeight="1" x14ac:dyDescent="0.25">
      <c r="A264" s="39" t="s">
        <v>344</v>
      </c>
      <c r="B264" s="40" t="s">
        <v>37</v>
      </c>
      <c r="C264" s="40">
        <v>10</v>
      </c>
      <c r="D264" s="40" t="s">
        <v>14</v>
      </c>
      <c r="E264" s="41" t="s">
        <v>242</v>
      </c>
      <c r="F264" s="111">
        <v>2120000000</v>
      </c>
      <c r="G264" s="111">
        <v>0</v>
      </c>
      <c r="H264" s="111">
        <v>0</v>
      </c>
      <c r="I264" s="112">
        <f t="shared" ref="I264" si="133">+F264-G264-H264</f>
        <v>2120000000</v>
      </c>
    </row>
    <row r="265" spans="1:9" ht="42" customHeight="1" x14ac:dyDescent="0.25">
      <c r="A265" s="36" t="s">
        <v>77</v>
      </c>
      <c r="B265" s="37" t="s">
        <v>37</v>
      </c>
      <c r="C265" s="37">
        <v>10</v>
      </c>
      <c r="D265" s="37" t="s">
        <v>14</v>
      </c>
      <c r="E265" s="38" t="s">
        <v>78</v>
      </c>
      <c r="F265" s="119">
        <f t="shared" ref="F265:I265" si="134">+F266</f>
        <v>3143327526</v>
      </c>
      <c r="G265" s="119">
        <f t="shared" si="134"/>
        <v>0</v>
      </c>
      <c r="H265" s="119">
        <f t="shared" si="134"/>
        <v>0</v>
      </c>
      <c r="I265" s="120">
        <f t="shared" si="134"/>
        <v>3143327526</v>
      </c>
    </row>
    <row r="266" spans="1:9" ht="42" customHeight="1" x14ac:dyDescent="0.25">
      <c r="A266" s="36" t="s">
        <v>79</v>
      </c>
      <c r="B266" s="37" t="s">
        <v>37</v>
      </c>
      <c r="C266" s="37">
        <v>10</v>
      </c>
      <c r="D266" s="37" t="s">
        <v>14</v>
      </c>
      <c r="E266" s="44" t="s">
        <v>63</v>
      </c>
      <c r="F266" s="119">
        <f t="shared" ref="F266:I266" si="135">+F267+F271</f>
        <v>3143327526</v>
      </c>
      <c r="G266" s="119">
        <f t="shared" si="135"/>
        <v>0</v>
      </c>
      <c r="H266" s="119">
        <f t="shared" si="135"/>
        <v>0</v>
      </c>
      <c r="I266" s="120">
        <f t="shared" si="135"/>
        <v>3143327526</v>
      </c>
    </row>
    <row r="267" spans="1:9" ht="42" customHeight="1" x14ac:dyDescent="0.25">
      <c r="A267" s="36" t="s">
        <v>80</v>
      </c>
      <c r="B267" s="37" t="s">
        <v>37</v>
      </c>
      <c r="C267" s="37">
        <v>10</v>
      </c>
      <c r="D267" s="37" t="s">
        <v>14</v>
      </c>
      <c r="E267" s="38" t="s">
        <v>463</v>
      </c>
      <c r="F267" s="119">
        <f t="shared" ref="F267:I267" si="136">F268</f>
        <v>400000000</v>
      </c>
      <c r="G267" s="119">
        <f t="shared" si="136"/>
        <v>0</v>
      </c>
      <c r="H267" s="119">
        <f t="shared" si="136"/>
        <v>0</v>
      </c>
      <c r="I267" s="120">
        <f t="shared" si="136"/>
        <v>400000000</v>
      </c>
    </row>
    <row r="268" spans="1:9" ht="63" customHeight="1" x14ac:dyDescent="0.25">
      <c r="A268" s="36" t="s">
        <v>255</v>
      </c>
      <c r="B268" s="37" t="s">
        <v>37</v>
      </c>
      <c r="C268" s="37">
        <v>10</v>
      </c>
      <c r="D268" s="37" t="s">
        <v>14</v>
      </c>
      <c r="E268" s="38" t="s">
        <v>69</v>
      </c>
      <c r="F268" s="119">
        <f t="shared" ref="F268:I269" si="137">+F269</f>
        <v>400000000</v>
      </c>
      <c r="G268" s="119">
        <f t="shared" si="137"/>
        <v>0</v>
      </c>
      <c r="H268" s="119">
        <f t="shared" si="137"/>
        <v>0</v>
      </c>
      <c r="I268" s="120">
        <f t="shared" si="137"/>
        <v>400000000</v>
      </c>
    </row>
    <row r="269" spans="1:9" ht="42" customHeight="1" x14ac:dyDescent="0.25">
      <c r="A269" s="36" t="s">
        <v>345</v>
      </c>
      <c r="B269" s="37" t="s">
        <v>37</v>
      </c>
      <c r="C269" s="37">
        <v>10</v>
      </c>
      <c r="D269" s="37" t="s">
        <v>14</v>
      </c>
      <c r="E269" s="38" t="s">
        <v>244</v>
      </c>
      <c r="F269" s="119">
        <f t="shared" si="137"/>
        <v>400000000</v>
      </c>
      <c r="G269" s="119">
        <f t="shared" si="137"/>
        <v>0</v>
      </c>
      <c r="H269" s="119">
        <f t="shared" si="137"/>
        <v>0</v>
      </c>
      <c r="I269" s="120">
        <f t="shared" si="137"/>
        <v>400000000</v>
      </c>
    </row>
    <row r="270" spans="1:9" ht="42" customHeight="1" x14ac:dyDescent="0.25">
      <c r="A270" s="39" t="s">
        <v>346</v>
      </c>
      <c r="B270" s="40" t="s">
        <v>37</v>
      </c>
      <c r="C270" s="40">
        <v>10</v>
      </c>
      <c r="D270" s="40" t="s">
        <v>14</v>
      </c>
      <c r="E270" s="41" t="s">
        <v>242</v>
      </c>
      <c r="F270" s="111">
        <v>400000000</v>
      </c>
      <c r="G270" s="111">
        <v>0</v>
      </c>
      <c r="H270" s="111">
        <v>0</v>
      </c>
      <c r="I270" s="112">
        <f t="shared" ref="I270" si="138">+F270-G270-H270</f>
        <v>400000000</v>
      </c>
    </row>
    <row r="271" spans="1:9" ht="63.75" customHeight="1" x14ac:dyDescent="0.25">
      <c r="A271" s="36" t="s">
        <v>81</v>
      </c>
      <c r="B271" s="37" t="s">
        <v>37</v>
      </c>
      <c r="C271" s="37">
        <v>10</v>
      </c>
      <c r="D271" s="37" t="s">
        <v>14</v>
      </c>
      <c r="E271" s="38" t="s">
        <v>464</v>
      </c>
      <c r="F271" s="115">
        <f t="shared" ref="F271:I273" si="139">+F272</f>
        <v>2743327526</v>
      </c>
      <c r="G271" s="115">
        <f t="shared" si="139"/>
        <v>0</v>
      </c>
      <c r="H271" s="115">
        <f t="shared" si="139"/>
        <v>0</v>
      </c>
      <c r="I271" s="116">
        <f t="shared" si="139"/>
        <v>2743327526</v>
      </c>
    </row>
    <row r="272" spans="1:9" ht="63.75" customHeight="1" x14ac:dyDescent="0.25">
      <c r="A272" s="36" t="s">
        <v>256</v>
      </c>
      <c r="B272" s="37" t="s">
        <v>37</v>
      </c>
      <c r="C272" s="37">
        <v>10</v>
      </c>
      <c r="D272" s="37" t="s">
        <v>14</v>
      </c>
      <c r="E272" s="38" t="s">
        <v>69</v>
      </c>
      <c r="F272" s="115">
        <f t="shared" si="139"/>
        <v>2743327526</v>
      </c>
      <c r="G272" s="115">
        <f t="shared" si="139"/>
        <v>0</v>
      </c>
      <c r="H272" s="115">
        <f t="shared" si="139"/>
        <v>0</v>
      </c>
      <c r="I272" s="116">
        <f t="shared" si="139"/>
        <v>2743327526</v>
      </c>
    </row>
    <row r="273" spans="1:9" ht="42" customHeight="1" x14ac:dyDescent="0.25">
      <c r="A273" s="36" t="s">
        <v>347</v>
      </c>
      <c r="B273" s="37" t="s">
        <v>37</v>
      </c>
      <c r="C273" s="37">
        <v>10</v>
      </c>
      <c r="D273" s="37" t="s">
        <v>14</v>
      </c>
      <c r="E273" s="38" t="s">
        <v>241</v>
      </c>
      <c r="F273" s="115">
        <f t="shared" si="139"/>
        <v>2743327526</v>
      </c>
      <c r="G273" s="115">
        <f t="shared" si="139"/>
        <v>0</v>
      </c>
      <c r="H273" s="115">
        <f t="shared" si="139"/>
        <v>0</v>
      </c>
      <c r="I273" s="116">
        <f t="shared" si="139"/>
        <v>2743327526</v>
      </c>
    </row>
    <row r="274" spans="1:9" ht="42" customHeight="1" x14ac:dyDescent="0.25">
      <c r="A274" s="39" t="s">
        <v>348</v>
      </c>
      <c r="B274" s="40" t="s">
        <v>37</v>
      </c>
      <c r="C274" s="40">
        <v>10</v>
      </c>
      <c r="D274" s="40" t="s">
        <v>14</v>
      </c>
      <c r="E274" s="41" t="s">
        <v>242</v>
      </c>
      <c r="F274" s="111">
        <v>2743327526</v>
      </c>
      <c r="G274" s="111">
        <v>0</v>
      </c>
      <c r="H274" s="111">
        <v>0</v>
      </c>
      <c r="I274" s="112">
        <f t="shared" ref="I274" si="140">+F274-G274-H274</f>
        <v>2743327526</v>
      </c>
    </row>
    <row r="275" spans="1:9" ht="24.75" customHeight="1" x14ac:dyDescent="0.25">
      <c r="A275" s="192" t="s">
        <v>82</v>
      </c>
      <c r="B275" s="230" t="s">
        <v>37</v>
      </c>
      <c r="C275" s="58">
        <v>10</v>
      </c>
      <c r="D275" s="230" t="s">
        <v>14</v>
      </c>
      <c r="E275" s="232" t="s">
        <v>245</v>
      </c>
      <c r="F275" s="119">
        <f t="shared" ref="F275:I277" si="141">+F277</f>
        <v>926711656</v>
      </c>
      <c r="G275" s="119">
        <f t="shared" si="141"/>
        <v>0</v>
      </c>
      <c r="H275" s="119">
        <f t="shared" si="141"/>
        <v>0</v>
      </c>
      <c r="I275" s="120">
        <f t="shared" si="141"/>
        <v>926711656</v>
      </c>
    </row>
    <row r="276" spans="1:9" ht="25.5" customHeight="1" x14ac:dyDescent="0.25">
      <c r="A276" s="192"/>
      <c r="B276" s="230"/>
      <c r="C276" s="58">
        <v>11</v>
      </c>
      <c r="D276" s="230"/>
      <c r="E276" s="232"/>
      <c r="F276" s="119">
        <f t="shared" si="141"/>
        <v>710970447824</v>
      </c>
      <c r="G276" s="119">
        <f t="shared" si="141"/>
        <v>0</v>
      </c>
      <c r="H276" s="119">
        <f t="shared" si="141"/>
        <v>710970447824</v>
      </c>
      <c r="I276" s="120">
        <f t="shared" si="141"/>
        <v>0</v>
      </c>
    </row>
    <row r="277" spans="1:9" ht="33" customHeight="1" x14ac:dyDescent="0.25">
      <c r="A277" s="192" t="s">
        <v>83</v>
      </c>
      <c r="B277" s="230" t="s">
        <v>37</v>
      </c>
      <c r="C277" s="58">
        <v>10</v>
      </c>
      <c r="D277" s="230" t="s">
        <v>14</v>
      </c>
      <c r="E277" s="231" t="s">
        <v>63</v>
      </c>
      <c r="F277" s="119">
        <f t="shared" si="141"/>
        <v>926711656</v>
      </c>
      <c r="G277" s="119">
        <f t="shared" si="141"/>
        <v>0</v>
      </c>
      <c r="H277" s="119">
        <f t="shared" si="141"/>
        <v>0</v>
      </c>
      <c r="I277" s="120">
        <f t="shared" si="141"/>
        <v>926711656</v>
      </c>
    </row>
    <row r="278" spans="1:9" ht="25.5" customHeight="1" x14ac:dyDescent="0.25">
      <c r="A278" s="192"/>
      <c r="B278" s="230"/>
      <c r="C278" s="58">
        <v>11</v>
      </c>
      <c r="D278" s="230"/>
      <c r="E278" s="231"/>
      <c r="F278" s="119">
        <f>+F283</f>
        <v>710970447824</v>
      </c>
      <c r="G278" s="119">
        <f>+G283</f>
        <v>0</v>
      </c>
      <c r="H278" s="119">
        <f>+H283</f>
        <v>710970447824</v>
      </c>
      <c r="I278" s="120">
        <f>+I283</f>
        <v>0</v>
      </c>
    </row>
    <row r="279" spans="1:9" ht="36" customHeight="1" x14ac:dyDescent="0.25">
      <c r="A279" s="36" t="s">
        <v>84</v>
      </c>
      <c r="B279" s="37" t="s">
        <v>37</v>
      </c>
      <c r="C279" s="58">
        <v>10</v>
      </c>
      <c r="D279" s="37" t="s">
        <v>14</v>
      </c>
      <c r="E279" s="38" t="s">
        <v>85</v>
      </c>
      <c r="F279" s="119">
        <f t="shared" ref="F279:I281" si="142">+F280</f>
        <v>926711656</v>
      </c>
      <c r="G279" s="119">
        <f t="shared" si="142"/>
        <v>0</v>
      </c>
      <c r="H279" s="119">
        <f t="shared" si="142"/>
        <v>0</v>
      </c>
      <c r="I279" s="120">
        <f t="shared" si="142"/>
        <v>926711656</v>
      </c>
    </row>
    <row r="280" spans="1:9" ht="53.25" customHeight="1" x14ac:dyDescent="0.25">
      <c r="A280" s="36" t="s">
        <v>257</v>
      </c>
      <c r="B280" s="37" t="s">
        <v>37</v>
      </c>
      <c r="C280" s="58">
        <v>10</v>
      </c>
      <c r="D280" s="37" t="s">
        <v>14</v>
      </c>
      <c r="E280" s="38" t="s">
        <v>86</v>
      </c>
      <c r="F280" s="119">
        <f t="shared" si="142"/>
        <v>926711656</v>
      </c>
      <c r="G280" s="119">
        <f t="shared" si="142"/>
        <v>0</v>
      </c>
      <c r="H280" s="119">
        <f t="shared" si="142"/>
        <v>0</v>
      </c>
      <c r="I280" s="120">
        <f t="shared" si="142"/>
        <v>926711656</v>
      </c>
    </row>
    <row r="281" spans="1:9" ht="30" customHeight="1" x14ac:dyDescent="0.25">
      <c r="A281" s="36" t="s">
        <v>349</v>
      </c>
      <c r="B281" s="37" t="s">
        <v>37</v>
      </c>
      <c r="C281" s="58">
        <v>10</v>
      </c>
      <c r="D281" s="37" t="s">
        <v>14</v>
      </c>
      <c r="E281" s="38" t="s">
        <v>246</v>
      </c>
      <c r="F281" s="119">
        <f t="shared" si="142"/>
        <v>926711656</v>
      </c>
      <c r="G281" s="119">
        <f t="shared" si="142"/>
        <v>0</v>
      </c>
      <c r="H281" s="119">
        <f t="shared" si="142"/>
        <v>0</v>
      </c>
      <c r="I281" s="120">
        <f t="shared" si="142"/>
        <v>926711656</v>
      </c>
    </row>
    <row r="282" spans="1:9" ht="35.25" customHeight="1" x14ac:dyDescent="0.25">
      <c r="A282" s="39" t="s">
        <v>350</v>
      </c>
      <c r="B282" s="40" t="s">
        <v>37</v>
      </c>
      <c r="C282" s="67">
        <v>10</v>
      </c>
      <c r="D282" s="40" t="s">
        <v>14</v>
      </c>
      <c r="E282" s="41" t="s">
        <v>242</v>
      </c>
      <c r="F282" s="111">
        <v>926711656</v>
      </c>
      <c r="G282" s="111">
        <v>0</v>
      </c>
      <c r="H282" s="111">
        <v>0</v>
      </c>
      <c r="I282" s="112">
        <f t="shared" ref="I282" si="143">+F282-G282-H282</f>
        <v>926711656</v>
      </c>
    </row>
    <row r="283" spans="1:9" ht="42" customHeight="1" x14ac:dyDescent="0.25">
      <c r="A283" s="36" t="s">
        <v>87</v>
      </c>
      <c r="B283" s="37" t="s">
        <v>37</v>
      </c>
      <c r="C283" s="58">
        <v>11</v>
      </c>
      <c r="D283" s="37" t="s">
        <v>14</v>
      </c>
      <c r="E283" s="38" t="s">
        <v>371</v>
      </c>
      <c r="F283" s="119">
        <f t="shared" ref="F283:I285" si="144">+F284</f>
        <v>710970447824</v>
      </c>
      <c r="G283" s="119">
        <v>0</v>
      </c>
      <c r="H283" s="119">
        <f t="shared" si="144"/>
        <v>710970447824</v>
      </c>
      <c r="I283" s="120">
        <f>+I284</f>
        <v>0</v>
      </c>
    </row>
    <row r="284" spans="1:9" ht="57" customHeight="1" x14ac:dyDescent="0.25">
      <c r="A284" s="36" t="s">
        <v>258</v>
      </c>
      <c r="B284" s="37" t="s">
        <v>37</v>
      </c>
      <c r="C284" s="58">
        <v>11</v>
      </c>
      <c r="D284" s="37" t="s">
        <v>14</v>
      </c>
      <c r="E284" s="38" t="s">
        <v>86</v>
      </c>
      <c r="F284" s="119">
        <v>710970447824</v>
      </c>
      <c r="G284" s="119">
        <v>0</v>
      </c>
      <c r="H284" s="119">
        <v>710970447824</v>
      </c>
      <c r="I284" s="120">
        <f>+F284-H284</f>
        <v>0</v>
      </c>
    </row>
    <row r="285" spans="1:9" ht="44.25" customHeight="1" x14ac:dyDescent="0.25">
      <c r="A285" s="36" t="s">
        <v>351</v>
      </c>
      <c r="B285" s="37" t="s">
        <v>37</v>
      </c>
      <c r="C285" s="58">
        <v>11</v>
      </c>
      <c r="D285" s="37" t="s">
        <v>14</v>
      </c>
      <c r="E285" s="38" t="s">
        <v>247</v>
      </c>
      <c r="F285" s="119">
        <f t="shared" si="144"/>
        <v>0</v>
      </c>
      <c r="G285" s="119">
        <f t="shared" si="144"/>
        <v>0</v>
      </c>
      <c r="H285" s="119">
        <f t="shared" si="144"/>
        <v>0</v>
      </c>
      <c r="I285" s="120">
        <f t="shared" si="144"/>
        <v>0</v>
      </c>
    </row>
    <row r="286" spans="1:9" s="66" customFormat="1" ht="35.25" customHeight="1" x14ac:dyDescent="0.25">
      <c r="A286" s="49" t="s">
        <v>352</v>
      </c>
      <c r="B286" s="50" t="s">
        <v>37</v>
      </c>
      <c r="C286" s="130">
        <v>11</v>
      </c>
      <c r="D286" s="50" t="s">
        <v>14</v>
      </c>
      <c r="E286" s="51" t="s">
        <v>242</v>
      </c>
      <c r="F286" s="111">
        <v>0</v>
      </c>
      <c r="G286" s="111">
        <v>0</v>
      </c>
      <c r="H286" s="111">
        <v>0</v>
      </c>
      <c r="I286" s="112">
        <f t="shared" ref="I286" si="145">+F286-G286-H286</f>
        <v>0</v>
      </c>
    </row>
    <row r="287" spans="1:9" ht="34.5" customHeight="1" x14ac:dyDescent="0.25">
      <c r="A287" s="233" t="s">
        <v>88</v>
      </c>
      <c r="B287" s="46" t="s">
        <v>37</v>
      </c>
      <c r="C287" s="37">
        <v>10</v>
      </c>
      <c r="D287" s="230" t="s">
        <v>14</v>
      </c>
      <c r="E287" s="231" t="s">
        <v>367</v>
      </c>
      <c r="F287" s="113">
        <f>+F289</f>
        <v>19215078848</v>
      </c>
      <c r="G287" s="113">
        <f t="shared" ref="G287:I288" si="146">+G289</f>
        <v>0</v>
      </c>
      <c r="H287" s="113">
        <f t="shared" si="146"/>
        <v>0</v>
      </c>
      <c r="I287" s="114">
        <f t="shared" si="146"/>
        <v>19215078848</v>
      </c>
    </row>
    <row r="288" spans="1:9" ht="27" customHeight="1" x14ac:dyDescent="0.25">
      <c r="A288" s="233"/>
      <c r="B288" s="46" t="s">
        <v>13</v>
      </c>
      <c r="C288" s="37">
        <v>20</v>
      </c>
      <c r="D288" s="230"/>
      <c r="E288" s="231"/>
      <c r="F288" s="119">
        <f>+F290</f>
        <v>51615114988</v>
      </c>
      <c r="G288" s="119">
        <f t="shared" si="146"/>
        <v>0</v>
      </c>
      <c r="H288" s="119">
        <f t="shared" si="146"/>
        <v>0</v>
      </c>
      <c r="I288" s="120">
        <f t="shared" si="146"/>
        <v>51615114988</v>
      </c>
    </row>
    <row r="289" spans="1:9" ht="31.5" customHeight="1" x14ac:dyDescent="0.25">
      <c r="A289" s="233" t="s">
        <v>89</v>
      </c>
      <c r="B289" s="46" t="s">
        <v>37</v>
      </c>
      <c r="C289" s="37">
        <v>10</v>
      </c>
      <c r="D289" s="230" t="s">
        <v>14</v>
      </c>
      <c r="E289" s="231" t="s">
        <v>63</v>
      </c>
      <c r="F289" s="113">
        <f>+F291+F295+F305+F309+F313+F317</f>
        <v>19215078848</v>
      </c>
      <c r="G289" s="113">
        <f t="shared" ref="G289:I289" si="147">+G291+G295+G305+G309+G313+G317</f>
        <v>0</v>
      </c>
      <c r="H289" s="113">
        <f t="shared" si="147"/>
        <v>0</v>
      </c>
      <c r="I289" s="114">
        <f t="shared" si="147"/>
        <v>19215078848</v>
      </c>
    </row>
    <row r="290" spans="1:9" ht="31.5" customHeight="1" x14ac:dyDescent="0.25">
      <c r="A290" s="233"/>
      <c r="B290" s="46" t="s">
        <v>13</v>
      </c>
      <c r="C290" s="37">
        <v>20</v>
      </c>
      <c r="D290" s="230"/>
      <c r="E290" s="231"/>
      <c r="F290" s="113">
        <f t="shared" ref="F290:I290" si="148">+F296</f>
        <v>51615114988</v>
      </c>
      <c r="G290" s="113">
        <f t="shared" si="148"/>
        <v>0</v>
      </c>
      <c r="H290" s="113">
        <f t="shared" si="148"/>
        <v>0</v>
      </c>
      <c r="I290" s="114">
        <f t="shared" si="148"/>
        <v>51615114988</v>
      </c>
    </row>
    <row r="291" spans="1:9" ht="78" customHeight="1" x14ac:dyDescent="0.25">
      <c r="A291" s="45" t="s">
        <v>90</v>
      </c>
      <c r="B291" s="46" t="s">
        <v>37</v>
      </c>
      <c r="C291" s="37">
        <v>10</v>
      </c>
      <c r="D291" s="37" t="s">
        <v>14</v>
      </c>
      <c r="E291" s="44" t="s">
        <v>465</v>
      </c>
      <c r="F291" s="113">
        <f t="shared" ref="F291:I293" si="149">+F292</f>
        <v>250000000</v>
      </c>
      <c r="G291" s="113">
        <f t="shared" si="149"/>
        <v>0</v>
      </c>
      <c r="H291" s="113">
        <f t="shared" si="149"/>
        <v>0</v>
      </c>
      <c r="I291" s="114">
        <f t="shared" si="149"/>
        <v>250000000</v>
      </c>
    </row>
    <row r="292" spans="1:9" ht="78" customHeight="1" x14ac:dyDescent="0.25">
      <c r="A292" s="45" t="s">
        <v>353</v>
      </c>
      <c r="B292" s="46" t="s">
        <v>37</v>
      </c>
      <c r="C292" s="37">
        <v>10</v>
      </c>
      <c r="D292" s="37" t="s">
        <v>14</v>
      </c>
      <c r="E292" s="38" t="s">
        <v>64</v>
      </c>
      <c r="F292" s="113">
        <f t="shared" si="149"/>
        <v>250000000</v>
      </c>
      <c r="G292" s="113">
        <f t="shared" si="149"/>
        <v>0</v>
      </c>
      <c r="H292" s="113">
        <f t="shared" si="149"/>
        <v>0</v>
      </c>
      <c r="I292" s="114">
        <f t="shared" si="149"/>
        <v>250000000</v>
      </c>
    </row>
    <row r="293" spans="1:9" ht="66" customHeight="1" x14ac:dyDescent="0.25">
      <c r="A293" s="45" t="s">
        <v>354</v>
      </c>
      <c r="B293" s="46" t="s">
        <v>37</v>
      </c>
      <c r="C293" s="37">
        <v>10</v>
      </c>
      <c r="D293" s="37" t="s">
        <v>14</v>
      </c>
      <c r="E293" s="44" t="s">
        <v>248</v>
      </c>
      <c r="F293" s="113">
        <f t="shared" si="149"/>
        <v>250000000</v>
      </c>
      <c r="G293" s="113">
        <f t="shared" si="149"/>
        <v>0</v>
      </c>
      <c r="H293" s="113">
        <f t="shared" si="149"/>
        <v>0</v>
      </c>
      <c r="I293" s="114">
        <f t="shared" si="149"/>
        <v>250000000</v>
      </c>
    </row>
    <row r="294" spans="1:9" ht="42" customHeight="1" x14ac:dyDescent="0.25">
      <c r="A294" s="39" t="s">
        <v>355</v>
      </c>
      <c r="B294" s="71" t="s">
        <v>37</v>
      </c>
      <c r="C294" s="40">
        <v>10</v>
      </c>
      <c r="D294" s="40" t="s">
        <v>14</v>
      </c>
      <c r="E294" s="41" t="s">
        <v>242</v>
      </c>
      <c r="F294" s="111">
        <v>250000000</v>
      </c>
      <c r="G294" s="111">
        <v>0</v>
      </c>
      <c r="H294" s="111">
        <v>0</v>
      </c>
      <c r="I294" s="112">
        <f t="shared" ref="I294" si="150">+F294-G294-H294</f>
        <v>250000000</v>
      </c>
    </row>
    <row r="295" spans="1:9" ht="36.75" customHeight="1" x14ac:dyDescent="0.25">
      <c r="A295" s="229" t="s">
        <v>92</v>
      </c>
      <c r="B295" s="58" t="s">
        <v>37</v>
      </c>
      <c r="C295" s="37">
        <v>10</v>
      </c>
      <c r="D295" s="230" t="s">
        <v>14</v>
      </c>
      <c r="E295" s="231" t="s">
        <v>466</v>
      </c>
      <c r="F295" s="119">
        <f t="shared" ref="F295:I297" si="151">+F297</f>
        <v>10915078848</v>
      </c>
      <c r="G295" s="119">
        <f t="shared" si="151"/>
        <v>0</v>
      </c>
      <c r="H295" s="119">
        <f t="shared" si="151"/>
        <v>0</v>
      </c>
      <c r="I295" s="120">
        <f t="shared" si="151"/>
        <v>10915078848</v>
      </c>
    </row>
    <row r="296" spans="1:9" ht="45" customHeight="1" x14ac:dyDescent="0.25">
      <c r="A296" s="229"/>
      <c r="B296" s="46" t="s">
        <v>13</v>
      </c>
      <c r="C296" s="37">
        <v>20</v>
      </c>
      <c r="D296" s="230"/>
      <c r="E296" s="231"/>
      <c r="F296" s="119">
        <f t="shared" si="151"/>
        <v>51615114988</v>
      </c>
      <c r="G296" s="119">
        <f t="shared" si="151"/>
        <v>0</v>
      </c>
      <c r="H296" s="119">
        <f t="shared" si="151"/>
        <v>0</v>
      </c>
      <c r="I296" s="120">
        <f t="shared" si="151"/>
        <v>51615114988</v>
      </c>
    </row>
    <row r="297" spans="1:9" ht="34.5" customHeight="1" x14ac:dyDescent="0.25">
      <c r="A297" s="229" t="s">
        <v>356</v>
      </c>
      <c r="B297" s="58" t="s">
        <v>37</v>
      </c>
      <c r="C297" s="37">
        <v>10</v>
      </c>
      <c r="D297" s="230" t="s">
        <v>14</v>
      </c>
      <c r="E297" s="232" t="s">
        <v>64</v>
      </c>
      <c r="F297" s="113">
        <f t="shared" si="151"/>
        <v>10915078848</v>
      </c>
      <c r="G297" s="113">
        <f t="shared" si="151"/>
        <v>0</v>
      </c>
      <c r="H297" s="113">
        <f t="shared" si="151"/>
        <v>0</v>
      </c>
      <c r="I297" s="114">
        <f t="shared" si="151"/>
        <v>10915078848</v>
      </c>
    </row>
    <row r="298" spans="1:9" ht="51.75" customHeight="1" x14ac:dyDescent="0.25">
      <c r="A298" s="229"/>
      <c r="B298" s="58" t="s">
        <v>13</v>
      </c>
      <c r="C298" s="37">
        <v>20</v>
      </c>
      <c r="D298" s="230"/>
      <c r="E298" s="232"/>
      <c r="F298" s="113">
        <f t="shared" ref="F298:I298" si="152">+F301+F303</f>
        <v>51615114988</v>
      </c>
      <c r="G298" s="113">
        <f t="shared" si="152"/>
        <v>0</v>
      </c>
      <c r="H298" s="113">
        <f t="shared" si="152"/>
        <v>0</v>
      </c>
      <c r="I298" s="114">
        <f t="shared" si="152"/>
        <v>51615114988</v>
      </c>
    </row>
    <row r="299" spans="1:9" ht="42" customHeight="1" x14ac:dyDescent="0.25">
      <c r="A299" s="45" t="s">
        <v>357</v>
      </c>
      <c r="B299" s="58" t="s">
        <v>37</v>
      </c>
      <c r="C299" s="37">
        <v>10</v>
      </c>
      <c r="D299" s="37" t="s">
        <v>14</v>
      </c>
      <c r="E299" s="38" t="s">
        <v>241</v>
      </c>
      <c r="F299" s="113">
        <f t="shared" ref="F299:I299" si="153">+F300</f>
        <v>10915078848</v>
      </c>
      <c r="G299" s="113">
        <f t="shared" si="153"/>
        <v>0</v>
      </c>
      <c r="H299" s="113">
        <f t="shared" si="153"/>
        <v>0</v>
      </c>
      <c r="I299" s="114">
        <f t="shared" si="153"/>
        <v>10915078848</v>
      </c>
    </row>
    <row r="300" spans="1:9" ht="42" customHeight="1" x14ac:dyDescent="0.25">
      <c r="A300" s="47" t="s">
        <v>358</v>
      </c>
      <c r="B300" s="67" t="s">
        <v>37</v>
      </c>
      <c r="C300" s="40">
        <v>10</v>
      </c>
      <c r="D300" s="40" t="s">
        <v>14</v>
      </c>
      <c r="E300" s="70" t="s">
        <v>242</v>
      </c>
      <c r="F300" s="111">
        <v>10915078848</v>
      </c>
      <c r="G300" s="111">
        <v>0</v>
      </c>
      <c r="H300" s="111">
        <v>0</v>
      </c>
      <c r="I300" s="112">
        <f t="shared" ref="I300" si="154">+F300-G300-H300</f>
        <v>10915078848</v>
      </c>
    </row>
    <row r="301" spans="1:9" ht="42" customHeight="1" x14ac:dyDescent="0.25">
      <c r="A301" s="45" t="s">
        <v>357</v>
      </c>
      <c r="B301" s="58" t="s">
        <v>13</v>
      </c>
      <c r="C301" s="37">
        <v>20</v>
      </c>
      <c r="D301" s="37" t="s">
        <v>14</v>
      </c>
      <c r="E301" s="38" t="s">
        <v>241</v>
      </c>
      <c r="F301" s="113">
        <f t="shared" ref="F301:I301" si="155">+F302</f>
        <v>15815040396</v>
      </c>
      <c r="G301" s="113">
        <f t="shared" si="155"/>
        <v>0</v>
      </c>
      <c r="H301" s="113">
        <f t="shared" si="155"/>
        <v>0</v>
      </c>
      <c r="I301" s="114">
        <f t="shared" si="155"/>
        <v>15815040396</v>
      </c>
    </row>
    <row r="302" spans="1:9" ht="42" customHeight="1" x14ac:dyDescent="0.25">
      <c r="A302" s="47" t="s">
        <v>358</v>
      </c>
      <c r="B302" s="67" t="s">
        <v>13</v>
      </c>
      <c r="C302" s="40">
        <v>20</v>
      </c>
      <c r="D302" s="40" t="s">
        <v>14</v>
      </c>
      <c r="E302" s="70" t="s">
        <v>242</v>
      </c>
      <c r="F302" s="111">
        <v>15815040396</v>
      </c>
      <c r="G302" s="111">
        <v>0</v>
      </c>
      <c r="H302" s="111">
        <v>0</v>
      </c>
      <c r="I302" s="112">
        <f t="shared" ref="I302" si="156">+F302-G302-H302</f>
        <v>15815040396</v>
      </c>
    </row>
    <row r="303" spans="1:9" ht="42" customHeight="1" x14ac:dyDescent="0.25">
      <c r="A303" s="45" t="s">
        <v>359</v>
      </c>
      <c r="B303" s="58" t="s">
        <v>13</v>
      </c>
      <c r="C303" s="37">
        <v>20</v>
      </c>
      <c r="D303" s="37" t="s">
        <v>14</v>
      </c>
      <c r="E303" s="38" t="s">
        <v>249</v>
      </c>
      <c r="F303" s="115">
        <f t="shared" ref="F303:I303" si="157">+F304</f>
        <v>35800074592</v>
      </c>
      <c r="G303" s="115">
        <f t="shared" si="157"/>
        <v>0</v>
      </c>
      <c r="H303" s="115">
        <f t="shared" si="157"/>
        <v>0</v>
      </c>
      <c r="I303" s="116">
        <f t="shared" si="157"/>
        <v>35800074592</v>
      </c>
    </row>
    <row r="304" spans="1:9" ht="42" customHeight="1" x14ac:dyDescent="0.25">
      <c r="A304" s="47" t="s">
        <v>360</v>
      </c>
      <c r="B304" s="48" t="s">
        <v>13</v>
      </c>
      <c r="C304" s="40">
        <v>20</v>
      </c>
      <c r="D304" s="40" t="s">
        <v>14</v>
      </c>
      <c r="E304" s="70" t="s">
        <v>242</v>
      </c>
      <c r="F304" s="111">
        <v>35800074592</v>
      </c>
      <c r="G304" s="111">
        <v>0</v>
      </c>
      <c r="H304" s="111">
        <v>0</v>
      </c>
      <c r="I304" s="112">
        <f t="shared" ref="I304" si="158">+F304-G304-H304</f>
        <v>35800074592</v>
      </c>
    </row>
    <row r="305" spans="1:9" ht="60" customHeight="1" x14ac:dyDescent="0.25">
      <c r="A305" s="45" t="s">
        <v>93</v>
      </c>
      <c r="B305" s="46" t="s">
        <v>37</v>
      </c>
      <c r="C305" s="37">
        <v>10</v>
      </c>
      <c r="D305" s="37" t="s">
        <v>14</v>
      </c>
      <c r="E305" s="44" t="s">
        <v>467</v>
      </c>
      <c r="F305" s="113">
        <f t="shared" ref="F305:I307" si="159">+F306</f>
        <v>6000000000</v>
      </c>
      <c r="G305" s="113">
        <f t="shared" si="159"/>
        <v>0</v>
      </c>
      <c r="H305" s="113">
        <f t="shared" si="159"/>
        <v>0</v>
      </c>
      <c r="I305" s="114">
        <f t="shared" si="159"/>
        <v>6000000000</v>
      </c>
    </row>
    <row r="306" spans="1:9" ht="78.75" customHeight="1" x14ac:dyDescent="0.25">
      <c r="A306" s="45" t="s">
        <v>361</v>
      </c>
      <c r="B306" s="46" t="s">
        <v>37</v>
      </c>
      <c r="C306" s="37">
        <v>10</v>
      </c>
      <c r="D306" s="37" t="s">
        <v>14</v>
      </c>
      <c r="E306" s="38" t="s">
        <v>64</v>
      </c>
      <c r="F306" s="113">
        <f t="shared" si="159"/>
        <v>6000000000</v>
      </c>
      <c r="G306" s="113">
        <f t="shared" si="159"/>
        <v>0</v>
      </c>
      <c r="H306" s="113">
        <f t="shared" si="159"/>
        <v>0</v>
      </c>
      <c r="I306" s="114">
        <f t="shared" si="159"/>
        <v>6000000000</v>
      </c>
    </row>
    <row r="307" spans="1:9" ht="60" customHeight="1" x14ac:dyDescent="0.25">
      <c r="A307" s="45" t="s">
        <v>362</v>
      </c>
      <c r="B307" s="46" t="s">
        <v>37</v>
      </c>
      <c r="C307" s="37">
        <v>10</v>
      </c>
      <c r="D307" s="37" t="s">
        <v>14</v>
      </c>
      <c r="E307" s="44" t="s">
        <v>250</v>
      </c>
      <c r="F307" s="113">
        <f t="shared" si="159"/>
        <v>6000000000</v>
      </c>
      <c r="G307" s="113">
        <f t="shared" si="159"/>
        <v>0</v>
      </c>
      <c r="H307" s="113">
        <f t="shared" si="159"/>
        <v>0</v>
      </c>
      <c r="I307" s="114">
        <f t="shared" si="159"/>
        <v>6000000000</v>
      </c>
    </row>
    <row r="308" spans="1:9" ht="42" customHeight="1" x14ac:dyDescent="0.25">
      <c r="A308" s="39" t="s">
        <v>363</v>
      </c>
      <c r="B308" s="48" t="s">
        <v>37</v>
      </c>
      <c r="C308" s="40">
        <v>10</v>
      </c>
      <c r="D308" s="40" t="s">
        <v>14</v>
      </c>
      <c r="E308" s="70" t="s">
        <v>242</v>
      </c>
      <c r="F308" s="111">
        <v>6000000000</v>
      </c>
      <c r="G308" s="111">
        <v>0</v>
      </c>
      <c r="H308" s="111">
        <v>0</v>
      </c>
      <c r="I308" s="112">
        <f t="shared" ref="I308" si="160">+F308-G308-H308</f>
        <v>6000000000</v>
      </c>
    </row>
    <row r="309" spans="1:9" ht="70.5" customHeight="1" x14ac:dyDescent="0.25">
      <c r="A309" s="45" t="s">
        <v>94</v>
      </c>
      <c r="B309" s="46" t="s">
        <v>37</v>
      </c>
      <c r="C309" s="37">
        <v>10</v>
      </c>
      <c r="D309" s="37" t="s">
        <v>14</v>
      </c>
      <c r="E309" s="44" t="s">
        <v>95</v>
      </c>
      <c r="F309" s="113">
        <f t="shared" ref="F309:I311" si="161">+F310</f>
        <v>1000000000</v>
      </c>
      <c r="G309" s="113">
        <f t="shared" si="161"/>
        <v>0</v>
      </c>
      <c r="H309" s="113">
        <f t="shared" si="161"/>
        <v>0</v>
      </c>
      <c r="I309" s="114">
        <f t="shared" si="161"/>
        <v>1000000000</v>
      </c>
    </row>
    <row r="310" spans="1:9" ht="75.75" customHeight="1" x14ac:dyDescent="0.25">
      <c r="A310" s="45" t="s">
        <v>259</v>
      </c>
      <c r="B310" s="46" t="s">
        <v>37</v>
      </c>
      <c r="C310" s="37">
        <v>10</v>
      </c>
      <c r="D310" s="37" t="s">
        <v>14</v>
      </c>
      <c r="E310" s="38" t="s">
        <v>64</v>
      </c>
      <c r="F310" s="113">
        <f t="shared" si="161"/>
        <v>1000000000</v>
      </c>
      <c r="G310" s="113">
        <f t="shared" si="161"/>
        <v>0</v>
      </c>
      <c r="H310" s="113">
        <f t="shared" si="161"/>
        <v>0</v>
      </c>
      <c r="I310" s="114">
        <f t="shared" si="161"/>
        <v>1000000000</v>
      </c>
    </row>
    <row r="311" spans="1:9" ht="42" customHeight="1" x14ac:dyDescent="0.25">
      <c r="A311" s="45" t="s">
        <v>364</v>
      </c>
      <c r="B311" s="46" t="s">
        <v>37</v>
      </c>
      <c r="C311" s="37">
        <v>10</v>
      </c>
      <c r="D311" s="37" t="s">
        <v>14</v>
      </c>
      <c r="E311" s="44" t="s">
        <v>251</v>
      </c>
      <c r="F311" s="113">
        <f t="shared" si="161"/>
        <v>1000000000</v>
      </c>
      <c r="G311" s="113">
        <f t="shared" si="161"/>
        <v>0</v>
      </c>
      <c r="H311" s="113">
        <f t="shared" si="161"/>
        <v>0</v>
      </c>
      <c r="I311" s="114">
        <f t="shared" si="161"/>
        <v>1000000000</v>
      </c>
    </row>
    <row r="312" spans="1:9" ht="42" customHeight="1" x14ac:dyDescent="0.25">
      <c r="A312" s="39" t="s">
        <v>365</v>
      </c>
      <c r="B312" s="48" t="s">
        <v>37</v>
      </c>
      <c r="C312" s="40">
        <v>10</v>
      </c>
      <c r="D312" s="40" t="s">
        <v>14</v>
      </c>
      <c r="E312" s="70" t="s">
        <v>242</v>
      </c>
      <c r="F312" s="111">
        <v>1000000000</v>
      </c>
      <c r="G312" s="111">
        <v>0</v>
      </c>
      <c r="H312" s="111">
        <v>0</v>
      </c>
      <c r="I312" s="112">
        <f t="shared" ref="I312" si="162">+F312-G312-H312</f>
        <v>1000000000</v>
      </c>
    </row>
    <row r="313" spans="1:9" ht="82.5" customHeight="1" x14ac:dyDescent="0.25">
      <c r="A313" s="45" t="s">
        <v>260</v>
      </c>
      <c r="B313" s="46" t="s">
        <v>37</v>
      </c>
      <c r="C313" s="37">
        <v>10</v>
      </c>
      <c r="D313" s="37" t="s">
        <v>14</v>
      </c>
      <c r="E313" s="44" t="s">
        <v>468</v>
      </c>
      <c r="F313" s="113">
        <f t="shared" ref="F313:I319" si="163">+F314</f>
        <v>550000000</v>
      </c>
      <c r="G313" s="113">
        <f t="shared" si="163"/>
        <v>0</v>
      </c>
      <c r="H313" s="113">
        <f t="shared" si="163"/>
        <v>0</v>
      </c>
      <c r="I313" s="114">
        <f t="shared" si="163"/>
        <v>550000000</v>
      </c>
    </row>
    <row r="314" spans="1:9" ht="75.75" customHeight="1" x14ac:dyDescent="0.25">
      <c r="A314" s="45" t="s">
        <v>469</v>
      </c>
      <c r="B314" s="46" t="s">
        <v>37</v>
      </c>
      <c r="C314" s="37">
        <v>10</v>
      </c>
      <c r="D314" s="37" t="s">
        <v>14</v>
      </c>
      <c r="E314" s="38" t="s">
        <v>366</v>
      </c>
      <c r="F314" s="113">
        <f t="shared" si="163"/>
        <v>550000000</v>
      </c>
      <c r="G314" s="113">
        <f t="shared" si="163"/>
        <v>0</v>
      </c>
      <c r="H314" s="113">
        <f t="shared" si="163"/>
        <v>0</v>
      </c>
      <c r="I314" s="114">
        <f t="shared" si="163"/>
        <v>550000000</v>
      </c>
    </row>
    <row r="315" spans="1:9" ht="42" customHeight="1" x14ac:dyDescent="0.25">
      <c r="A315" s="45" t="s">
        <v>264</v>
      </c>
      <c r="B315" s="46" t="s">
        <v>37</v>
      </c>
      <c r="C315" s="37">
        <v>10</v>
      </c>
      <c r="D315" s="37" t="s">
        <v>14</v>
      </c>
      <c r="E315" s="44" t="s">
        <v>249</v>
      </c>
      <c r="F315" s="113">
        <f t="shared" si="163"/>
        <v>550000000</v>
      </c>
      <c r="G315" s="113">
        <f t="shared" si="163"/>
        <v>0</v>
      </c>
      <c r="H315" s="113">
        <f t="shared" si="163"/>
        <v>0</v>
      </c>
      <c r="I315" s="114">
        <f t="shared" si="163"/>
        <v>550000000</v>
      </c>
    </row>
    <row r="316" spans="1:9" ht="42" customHeight="1" x14ac:dyDescent="0.25">
      <c r="A316" s="39" t="s">
        <v>265</v>
      </c>
      <c r="B316" s="48" t="s">
        <v>37</v>
      </c>
      <c r="C316" s="40">
        <v>10</v>
      </c>
      <c r="D316" s="40" t="s">
        <v>14</v>
      </c>
      <c r="E316" s="70" t="s">
        <v>242</v>
      </c>
      <c r="F316" s="111">
        <v>550000000</v>
      </c>
      <c r="G316" s="111">
        <v>0</v>
      </c>
      <c r="H316" s="111">
        <v>0</v>
      </c>
      <c r="I316" s="112">
        <f t="shared" ref="I316" si="164">+F316-G316-H316</f>
        <v>550000000</v>
      </c>
    </row>
    <row r="317" spans="1:9" ht="70.5" customHeight="1" x14ac:dyDescent="0.25">
      <c r="A317" s="45" t="s">
        <v>261</v>
      </c>
      <c r="B317" s="46" t="s">
        <v>37</v>
      </c>
      <c r="C317" s="37">
        <v>10</v>
      </c>
      <c r="D317" s="37" t="s">
        <v>14</v>
      </c>
      <c r="E317" s="44" t="s">
        <v>470</v>
      </c>
      <c r="F317" s="113">
        <f t="shared" si="163"/>
        <v>500000000</v>
      </c>
      <c r="G317" s="113">
        <f t="shared" si="163"/>
        <v>0</v>
      </c>
      <c r="H317" s="113">
        <f t="shared" si="163"/>
        <v>0</v>
      </c>
      <c r="I317" s="114">
        <f t="shared" si="163"/>
        <v>500000000</v>
      </c>
    </row>
    <row r="318" spans="1:9" ht="75.75" customHeight="1" x14ac:dyDescent="0.25">
      <c r="A318" s="45" t="s">
        <v>262</v>
      </c>
      <c r="B318" s="46" t="s">
        <v>37</v>
      </c>
      <c r="C318" s="37">
        <v>10</v>
      </c>
      <c r="D318" s="37" t="s">
        <v>14</v>
      </c>
      <c r="E318" s="38" t="s">
        <v>263</v>
      </c>
      <c r="F318" s="113">
        <f t="shared" si="163"/>
        <v>500000000</v>
      </c>
      <c r="G318" s="113">
        <f t="shared" si="163"/>
        <v>0</v>
      </c>
      <c r="H318" s="113">
        <f t="shared" si="163"/>
        <v>0</v>
      </c>
      <c r="I318" s="114">
        <f t="shared" si="163"/>
        <v>500000000</v>
      </c>
    </row>
    <row r="319" spans="1:9" ht="42" customHeight="1" x14ac:dyDescent="0.25">
      <c r="A319" s="45" t="s">
        <v>266</v>
      </c>
      <c r="B319" s="46" t="s">
        <v>37</v>
      </c>
      <c r="C319" s="37">
        <v>10</v>
      </c>
      <c r="D319" s="37" t="s">
        <v>14</v>
      </c>
      <c r="E319" s="44" t="s">
        <v>248</v>
      </c>
      <c r="F319" s="113">
        <f t="shared" si="163"/>
        <v>500000000</v>
      </c>
      <c r="G319" s="113">
        <f t="shared" si="163"/>
        <v>0</v>
      </c>
      <c r="H319" s="113">
        <f t="shared" si="163"/>
        <v>0</v>
      </c>
      <c r="I319" s="114">
        <f t="shared" si="163"/>
        <v>500000000</v>
      </c>
    </row>
    <row r="320" spans="1:9" ht="42" customHeight="1" thickBot="1" x14ac:dyDescent="0.3">
      <c r="A320" s="131" t="s">
        <v>267</v>
      </c>
      <c r="B320" s="132" t="s">
        <v>37</v>
      </c>
      <c r="C320" s="133">
        <v>10</v>
      </c>
      <c r="D320" s="133" t="s">
        <v>14</v>
      </c>
      <c r="E320" s="134" t="s">
        <v>242</v>
      </c>
      <c r="F320" s="135">
        <v>500000000</v>
      </c>
      <c r="G320" s="135">
        <v>0</v>
      </c>
      <c r="H320" s="135">
        <v>0</v>
      </c>
      <c r="I320" s="112">
        <f t="shared" ref="I320" si="165">+F320-G320-H320</f>
        <v>500000000</v>
      </c>
    </row>
    <row r="321" spans="1:9" ht="30.75" customHeight="1" thickBot="1" x14ac:dyDescent="0.3">
      <c r="A321" s="261" t="s">
        <v>96</v>
      </c>
      <c r="B321" s="262"/>
      <c r="C321" s="262"/>
      <c r="D321" s="262"/>
      <c r="E321" s="263"/>
      <c r="F321" s="260">
        <f>+F8+F9+F103+F104+F112+F113+F114</f>
        <v>9530365807793</v>
      </c>
      <c r="G321" s="260">
        <f>+G8+G9+G103+G104+G112+G113+G114</f>
        <v>17038192110</v>
      </c>
      <c r="H321" s="260">
        <f t="shared" ref="H321:I321" si="166">+H8+H9+H103+H104+H112+H113+H114</f>
        <v>1236484428934</v>
      </c>
      <c r="I321" s="260">
        <f t="shared" si="166"/>
        <v>8276843186749</v>
      </c>
    </row>
    <row r="322" spans="1:9" ht="25.5" customHeight="1" thickBot="1" x14ac:dyDescent="0.3">
      <c r="E322" s="72"/>
    </row>
    <row r="323" spans="1:9" ht="357" customHeight="1" x14ac:dyDescent="0.25">
      <c r="A323" s="218" t="s">
        <v>484</v>
      </c>
      <c r="B323" s="219"/>
      <c r="C323" s="219"/>
      <c r="D323" s="219"/>
      <c r="E323" s="219"/>
      <c r="F323" s="219"/>
      <c r="G323" s="219"/>
      <c r="H323" s="219"/>
      <c r="I323" s="220"/>
    </row>
    <row r="324" spans="1:9" ht="7.5" customHeight="1" x14ac:dyDescent="0.25">
      <c r="A324" s="221"/>
      <c r="B324" s="222"/>
      <c r="C324" s="222"/>
      <c r="D324" s="222"/>
      <c r="E324" s="222"/>
      <c r="I324" s="136"/>
    </row>
    <row r="325" spans="1:9" s="73" customFormat="1" ht="127.5" customHeight="1" thickBot="1" x14ac:dyDescent="0.3">
      <c r="A325" s="223" t="s">
        <v>485</v>
      </c>
      <c r="B325" s="224"/>
      <c r="C325" s="224"/>
      <c r="D325" s="224"/>
      <c r="E325" s="224"/>
      <c r="F325" s="224"/>
      <c r="G325" s="224"/>
      <c r="H325" s="224"/>
      <c r="I325" s="225"/>
    </row>
    <row r="326" spans="1:9" x14ac:dyDescent="0.25">
      <c r="A326" s="66" t="s">
        <v>486</v>
      </c>
      <c r="E326" s="72"/>
    </row>
    <row r="327" spans="1:9" s="73" customFormat="1" x14ac:dyDescent="0.25">
      <c r="A327" s="52" t="s">
        <v>433</v>
      </c>
      <c r="B327" s="52"/>
      <c r="C327" s="52"/>
      <c r="D327" s="52"/>
      <c r="E327" s="72"/>
      <c r="F327" s="74"/>
      <c r="G327" s="74"/>
      <c r="H327" s="74"/>
      <c r="I327" s="74"/>
    </row>
    <row r="328" spans="1:9" s="73" customFormat="1" x14ac:dyDescent="0.25">
      <c r="F328" s="74"/>
      <c r="G328" s="74"/>
      <c r="H328" s="74"/>
      <c r="I328" s="74"/>
    </row>
  </sheetData>
  <mergeCells count="81">
    <mergeCell ref="A1:E1"/>
    <mergeCell ref="A2:I2"/>
    <mergeCell ref="A3:I3"/>
    <mergeCell ref="A4:E4"/>
    <mergeCell ref="A6:A7"/>
    <mergeCell ref="B6:B7"/>
    <mergeCell ref="C6:C7"/>
    <mergeCell ref="D6:D7"/>
    <mergeCell ref="E6:E7"/>
    <mergeCell ref="F6:F7"/>
    <mergeCell ref="G6:G7"/>
    <mergeCell ref="H6:H7"/>
    <mergeCell ref="I6:I7"/>
    <mergeCell ref="A86:A87"/>
    <mergeCell ref="D86:D87"/>
    <mergeCell ref="E86:E87"/>
    <mergeCell ref="A103:A104"/>
    <mergeCell ref="B103:B104"/>
    <mergeCell ref="C103:C104"/>
    <mergeCell ref="E103:E104"/>
    <mergeCell ref="A105:A106"/>
    <mergeCell ref="B105:B106"/>
    <mergeCell ref="C105:C106"/>
    <mergeCell ref="E105:E106"/>
    <mergeCell ref="A112:A114"/>
    <mergeCell ref="B112:B113"/>
    <mergeCell ref="D112:D114"/>
    <mergeCell ref="E112:E114"/>
    <mergeCell ref="A115:A116"/>
    <mergeCell ref="B115:B116"/>
    <mergeCell ref="D115:D116"/>
    <mergeCell ref="E115:E116"/>
    <mergeCell ref="A117:A118"/>
    <mergeCell ref="B117:B118"/>
    <mergeCell ref="D117:D118"/>
    <mergeCell ref="E117:E118"/>
    <mergeCell ref="A127:A128"/>
    <mergeCell ref="B127:B128"/>
    <mergeCell ref="D127:D128"/>
    <mergeCell ref="E127:E128"/>
    <mergeCell ref="A253:A254"/>
    <mergeCell ref="D253:D254"/>
    <mergeCell ref="E253:E254"/>
    <mergeCell ref="A129:A130"/>
    <mergeCell ref="B129:B130"/>
    <mergeCell ref="D129:D130"/>
    <mergeCell ref="E129:E130"/>
    <mergeCell ref="A247:A248"/>
    <mergeCell ref="E247:E248"/>
    <mergeCell ref="A249:A250"/>
    <mergeCell ref="E249:E250"/>
    <mergeCell ref="A251:A252"/>
    <mergeCell ref="D251:D252"/>
    <mergeCell ref="E251:E252"/>
    <mergeCell ref="A289:A290"/>
    <mergeCell ref="D289:D290"/>
    <mergeCell ref="E289:E290"/>
    <mergeCell ref="A275:A276"/>
    <mergeCell ref="B275:B276"/>
    <mergeCell ref="D275:D276"/>
    <mergeCell ref="E275:E276"/>
    <mergeCell ref="A277:A278"/>
    <mergeCell ref="B277:B278"/>
    <mergeCell ref="D277:D278"/>
    <mergeCell ref="E277:E278"/>
    <mergeCell ref="A321:E321"/>
    <mergeCell ref="A323:I323"/>
    <mergeCell ref="A324:E324"/>
    <mergeCell ref="A325:I325"/>
    <mergeCell ref="A8:A9"/>
    <mergeCell ref="D8:D9"/>
    <mergeCell ref="E8:E9"/>
    <mergeCell ref="A295:A296"/>
    <mergeCell ref="D295:D296"/>
    <mergeCell ref="E295:E296"/>
    <mergeCell ref="A297:A298"/>
    <mergeCell ref="D297:D298"/>
    <mergeCell ref="E297:E298"/>
    <mergeCell ref="A287:A288"/>
    <mergeCell ref="D287:D288"/>
    <mergeCell ref="E287:E288"/>
  </mergeCells>
  <printOptions horizontalCentered="1" verticalCentered="1"/>
  <pageMargins left="0.11811023622047245" right="0.11811023622047245" top="0.19685039370078741" bottom="0.19685039370078741" header="0.31496062992125984" footer="0.31496062992125984"/>
  <pageSetup paperSize="5"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PTO ASIGNADO GASTOS NIV.DECRETO</vt:lpstr>
      <vt:lpstr>PTO ASIGN DESAGREGADO 2025</vt:lpstr>
      <vt:lpstr>'PTO ASIGNADO GASTOS NIV.DECRETO'!Área_de_impresión</vt:lpstr>
      <vt:lpstr>'PTO ASIGN DESAGREGADO 2025'!Títulos_a_imprimir</vt:lpstr>
      <vt:lpstr>'PTO ASIGNADO GASTOS NIV.DECRETO'!Títulos_a_imprimir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Aura Simona Orozco Mindiola</dc:creator>
  <cp:lastModifiedBy>Elsa Liliana Lievano Torres</cp:lastModifiedBy>
  <dcterms:created xsi:type="dcterms:W3CDTF">2024-02-12T16:42:55Z</dcterms:created>
  <dcterms:modified xsi:type="dcterms:W3CDTF">2025-02-14T02:41:34Z</dcterms:modified>
</cp:coreProperties>
</file>