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670" activeTab="0"/>
  </bookViews>
  <sheets>
    <sheet name="ENERO" sheetId="1" r:id="rId1"/>
  </sheets>
  <definedNames>
    <definedName name="_xlnm.Print_Area" localSheetId="0">'ENERO'!$A$1:$M$92</definedName>
  </definedNames>
  <calcPr fullCalcOnLoad="1"/>
</workbook>
</file>

<file path=xl/sharedStrings.xml><?xml version="1.0" encoding="utf-8"?>
<sst xmlns="http://schemas.openxmlformats.org/spreadsheetml/2006/main" count="107" uniqueCount="82">
  <si>
    <t>INFORME MENSUAL DE EJECUCION DEL PRESUPUESTO DE GASTOS</t>
  </si>
  <si>
    <t>RESERVAS PRESUPUESTALES</t>
  </si>
  <si>
    <t>AGENCIA NACIONAL DE INFRAESTRUCTURA</t>
  </si>
  <si>
    <t xml:space="preserve">SECCION:           2413 </t>
  </si>
  <si>
    <t xml:space="preserve">                                         UNIDAD EJECUTORA:        00</t>
  </si>
  <si>
    <t>CODIFICACION
PRESUPUESTAL
( 1 )</t>
  </si>
  <si>
    <t>DESCRIPCION 
(2)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</si>
  <si>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</si>
  <si>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</si>
  <si>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</si>
  <si>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</si>
  <si>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</si>
  <si>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</si>
  <si>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</si>
  <si>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A</t>
  </si>
  <si>
    <t>FUNCIONAMIENTO</t>
  </si>
  <si>
    <t>GASTOS DE PERSONAL</t>
  </si>
  <si>
    <t>SERVICIOS PERSONALES INDIRECTOS</t>
  </si>
  <si>
    <t>HONORARIOS</t>
  </si>
  <si>
    <t>GASTOS GENERALES</t>
  </si>
  <si>
    <t>ADQUISICION DE BIENES Y SERVICIOS</t>
  </si>
  <si>
    <t>SERVICIOS PUBLICOS</t>
  </si>
  <si>
    <t>ENERGIA</t>
  </si>
  <si>
    <t>TELEFONO, FAX Y OTROS</t>
  </si>
  <si>
    <t>SEGUROS</t>
  </si>
  <si>
    <t>SEGUROS GENERALES</t>
  </si>
  <si>
    <t>ARRENDAMIENTOS</t>
  </si>
  <si>
    <t>ARRENDAMIENTOS BIENES INMUEBLES</t>
  </si>
  <si>
    <t>VIATICOS Y GASTOS DE VIAJE</t>
  </si>
  <si>
    <t>VIATICOS Y GASTOS DE VIAJE AL EXTERIOR</t>
  </si>
  <si>
    <t>SERVICIOS DE CAPACITACION</t>
  </si>
  <si>
    <t>TRANSFERENCIAS CORRIENTES</t>
  </si>
  <si>
    <t>OTRAS TRANSFERENCIAS</t>
  </si>
  <si>
    <t>SENTENCIAS Y CONCILIACIONES</t>
  </si>
  <si>
    <t xml:space="preserve">                  MES:              NOVIEMBRE</t>
  </si>
  <si>
    <t xml:space="preserve">                 VIGENCIA FISCAL:      2013</t>
  </si>
  <si>
    <t xml:space="preserve">  ______________________________________</t>
  </si>
  <si>
    <t>______________________________________</t>
  </si>
  <si>
    <t xml:space="preserve"> EXP.G3-6 CON FUNCIONES DE TESORERA</t>
  </si>
  <si>
    <t>ENERO</t>
  </si>
  <si>
    <t>JUANA CELINA CARVAJAL REYES</t>
  </si>
  <si>
    <t xml:space="preserve">   _____________________________________</t>
  </si>
  <si>
    <t xml:space="preserve">   ELSA LILIANA LIÉVANO TORRES</t>
  </si>
  <si>
    <t xml:space="preserve">   EXPG3-6 CON FUNCIONES JEFE DE PPTO</t>
  </si>
  <si>
    <t xml:space="preserve">                           ______________________________________</t>
  </si>
  <si>
    <t xml:space="preserve">                             MARÍA CLARA GARRIDO GARRIDO</t>
  </si>
  <si>
    <t xml:space="preserve">  NELCY JENITH MALDONADO BALLEN</t>
  </si>
  <si>
    <t xml:space="preserve">                             VICEPRESIDENTE ADTIVA Y FINANCIERA</t>
  </si>
  <si>
    <t xml:space="preserve"> COORGRUPO INT. TRAB ADTIVO Y FCRO</t>
  </si>
  <si>
    <t xml:space="preserve">          EXP.G3-6 CON FUNCIONES JEFE DE CONTABILIDAD</t>
  </si>
  <si>
    <t xml:space="preserve">          MIREYI VARGAS OLIVEROS</t>
  </si>
  <si>
    <t>REMUNERACION SERVICIOS TECNICOS</t>
  </si>
  <si>
    <t>COMUNICACIONES Y TRANSPORTES</t>
  </si>
  <si>
    <t>CORREO</t>
  </si>
  <si>
    <t>IMPRESOS Y PUBLICACIONES</t>
  </si>
  <si>
    <t>OTROS GASTOS POR IMPRESOS Y PUBLICACIONES</t>
  </si>
  <si>
    <t>ACUEDUCTO ALCANTARILLADO Y ASEO</t>
  </si>
  <si>
    <t>VIGENCIA: 2017</t>
  </si>
  <si>
    <t>OTROS GASTOS POR ADQUISICION DE SERVICIOS</t>
  </si>
  <si>
    <t>SENTENCIAS</t>
  </si>
  <si>
    <t>MANTENIMIENTO</t>
  </si>
  <si>
    <t>C</t>
  </si>
  <si>
    <t>INVERSION</t>
  </si>
  <si>
    <t>RED VIAL NACIONAL</t>
  </si>
  <si>
    <t>MEJORAMIENTO AUTOPISTAS DE LA MONTAÑA REGION NACIONAL</t>
  </si>
  <si>
    <t>TRANSPORTE FÉRREO</t>
  </si>
  <si>
    <t>REHABILITACION DE VIAS FERREAS A NIVEL NACIONAL, A TRAVES DEL SISTEMA DE CONCESIONES</t>
  </si>
  <si>
    <t xml:space="preserve">ADQUISICION, PRODUCCION Y MANTENIMIENTO DE LA DOTACION ADMINISTRATIVA </t>
  </si>
  <si>
    <t>INTERSUBSECTORIAL TRANSPORTE</t>
  </si>
  <si>
    <t>FORTALECIMIENTO DE LA GESTIÓN  FUNCIONAL CON TECNOLOGÍAS DE LA INFORMACIÓN Y COMUNICACIONES AGENCIA NACIONAL DE INFRAESTRUCTURA</t>
  </si>
  <si>
    <t>ADMINISTRACION, ATENCION, CONTROL Y ORGANIZACION INSTITUCIONAL PARA LA ADMINISTRACION DEL ESTADO</t>
  </si>
  <si>
    <t>APOYO A LA GESTION DEL ESTADO. ASESORIAS Y CONSULTORIAS. CONTRATOS DE CONCESION.</t>
  </si>
  <si>
    <t>APOYO PARA EL DESARROLLO Y GESTION INSTITUCIONAL DE LA ANI , NACIONAL</t>
  </si>
  <si>
    <t>ATENCION, CONTROL Y ORGANIZACION INSTITUCIONAL PARA APOYO A LA GESTION DEL ESTADO</t>
  </si>
  <si>
    <t xml:space="preserve">APOYO A LA GESTION DEL ESTADO. OBRAS COMPLEMENTARIAS Y COMPRA DE PREDIOS. CONTRATOS DE CONCESION. </t>
  </si>
  <si>
    <t xml:space="preserve">                             TOTAL ACUMULADO:(A+C)=</t>
  </si>
  <si>
    <t>TRANSPORTE MARITIMO</t>
  </si>
  <si>
    <t>APOYO ESTATAL A LOS PUERTOS A NIVEL NACIONAL</t>
  </si>
  <si>
    <t>IMPLEMENTACIÓN DEL SISTEMA INTEGRADO DE GESTIÓN Y CONTROL AGENCIA NACIONAL DE INFRAESTRUCTURA</t>
  </si>
  <si>
    <t>MEJORAMIENTO Y MANTENIMIENTO DE INFRAESTRUCTURA PROPIA DEL SECTOR</t>
  </si>
  <si>
    <t>MANTENIMIENTO EQUIPO DE NAVEGACION Y TRANSPORTE</t>
  </si>
  <si>
    <t>MES: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</si>
</sst>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 ;\-#,##0.00\ "/>
    <numFmt numFmtId="165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" fontId="6" fillId="33" borderId="10" xfId="47" applyNumberFormat="1" applyFont="1" applyFill="1" applyBorder="1" applyAlignment="1">
      <alignment horizontal="right"/>
    </xf>
    <xf numFmtId="4" fontId="7" fillId="33" borderId="11" xfId="0" applyNumberFormat="1" applyFont="1" applyFill="1" applyBorder="1" applyAlignment="1">
      <alignment horizontal="right"/>
    </xf>
    <xf numFmtId="4" fontId="6" fillId="33" borderId="12" xfId="47" applyNumberFormat="1" applyFont="1" applyFill="1" applyBorder="1" applyAlignment="1">
      <alignment horizontal="right"/>
    </xf>
    <xf numFmtId="4" fontId="6" fillId="33" borderId="13" xfId="47" applyNumberFormat="1" applyFont="1" applyFill="1" applyBorder="1" applyAlignment="1">
      <alignment horizontal="right"/>
    </xf>
    <xf numFmtId="43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43" fontId="7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43" fontId="7" fillId="33" borderId="15" xfId="47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43" fontId="7" fillId="33" borderId="11" xfId="47" applyFont="1" applyFill="1" applyBorder="1" applyAlignment="1">
      <alignment horizontal="right"/>
    </xf>
    <xf numFmtId="4" fontId="7" fillId="33" borderId="11" xfId="47" applyNumberFormat="1" applyFont="1" applyFill="1" applyBorder="1" applyAlignment="1">
      <alignment horizontal="right"/>
    </xf>
    <xf numFmtId="39" fontId="7" fillId="33" borderId="11" xfId="47" applyNumberFormat="1" applyFont="1" applyFill="1" applyBorder="1" applyAlignment="1">
      <alignment horizontal="right"/>
    </xf>
    <xf numFmtId="4" fontId="7" fillId="33" borderId="14" xfId="47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43" fontId="6" fillId="33" borderId="0" xfId="47" applyFont="1" applyFill="1" applyBorder="1" applyAlignment="1">
      <alignment horizontal="right"/>
    </xf>
    <xf numFmtId="4" fontId="6" fillId="33" borderId="0" xfId="47" applyNumberFormat="1" applyFont="1" applyFill="1" applyBorder="1" applyAlignment="1">
      <alignment horizontal="right"/>
    </xf>
    <xf numFmtId="39" fontId="6" fillId="33" borderId="0" xfId="47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39" fontId="2" fillId="33" borderId="0" xfId="47" applyNumberFormat="1" applyFont="1" applyFill="1" applyBorder="1" applyAlignment="1">
      <alignment horizontal="right"/>
    </xf>
    <xf numFmtId="9" fontId="2" fillId="33" borderId="0" xfId="53" applyFont="1" applyFill="1" applyBorder="1" applyAlignment="1">
      <alignment/>
    </xf>
    <xf numFmtId="4" fontId="6" fillId="33" borderId="10" xfId="47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3" fontId="2" fillId="33" borderId="0" xfId="47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3" fontId="2" fillId="33" borderId="17" xfId="47" applyFont="1" applyFill="1" applyBorder="1" applyAlignment="1">
      <alignment/>
    </xf>
    <xf numFmtId="43" fontId="2" fillId="33" borderId="18" xfId="47" applyFont="1" applyFill="1" applyBorder="1" applyAlignment="1">
      <alignment/>
    </xf>
    <xf numFmtId="0" fontId="2" fillId="33" borderId="19" xfId="0" applyFont="1" applyFill="1" applyBorder="1" applyAlignment="1">
      <alignment/>
    </xf>
    <xf numFmtId="43" fontId="2" fillId="33" borderId="20" xfId="47" applyFont="1" applyFill="1" applyBorder="1" applyAlignment="1">
      <alignment/>
    </xf>
    <xf numFmtId="0" fontId="3" fillId="33" borderId="19" xfId="0" applyFont="1" applyFill="1" applyBorder="1" applyAlignment="1">
      <alignment/>
    </xf>
    <xf numFmtId="14" fontId="2" fillId="33" borderId="20" xfId="47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3" fontId="2" fillId="33" borderId="22" xfId="47" applyFont="1" applyFill="1" applyBorder="1" applyAlignment="1">
      <alignment/>
    </xf>
    <xf numFmtId="43" fontId="2" fillId="33" borderId="23" xfId="47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3" fontId="4" fillId="33" borderId="11" xfId="47" applyFont="1" applyFill="1" applyBorder="1" applyAlignment="1">
      <alignment horizontal="center" vertical="center" wrapText="1"/>
    </xf>
    <xf numFmtId="4" fontId="4" fillId="33" borderId="11" xfId="47" applyNumberFormat="1" applyFont="1" applyFill="1" applyBorder="1" applyAlignment="1">
      <alignment horizontal="center" vertical="center" wrapText="1"/>
    </xf>
    <xf numFmtId="43" fontId="4" fillId="33" borderId="14" xfId="47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39" fontId="6" fillId="33" borderId="25" xfId="47" applyNumberFormat="1" applyFont="1" applyFill="1" applyBorder="1" applyAlignment="1">
      <alignment horizontal="right"/>
    </xf>
    <xf numFmtId="4" fontId="6" fillId="33" borderId="25" xfId="47" applyNumberFormat="1" applyFont="1" applyFill="1" applyBorder="1" applyAlignment="1">
      <alignment horizontal="right"/>
    </xf>
    <xf numFmtId="43" fontId="6" fillId="33" borderId="25" xfId="47" applyFont="1" applyFill="1" applyBorder="1" applyAlignment="1">
      <alignment horizontal="right"/>
    </xf>
    <xf numFmtId="0" fontId="6" fillId="33" borderId="26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39" fontId="6" fillId="33" borderId="10" xfId="47" applyNumberFormat="1" applyFont="1" applyFill="1" applyBorder="1" applyAlignment="1">
      <alignment horizontal="right"/>
    </xf>
    <xf numFmtId="43" fontId="6" fillId="33" borderId="10" xfId="47" applyFont="1" applyFill="1" applyBorder="1" applyAlignment="1">
      <alignment horizontal="right"/>
    </xf>
    <xf numFmtId="39" fontId="43" fillId="33" borderId="10" xfId="47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27" xfId="0" applyFont="1" applyFill="1" applyBorder="1" applyAlignment="1">
      <alignment horizontal="left"/>
    </xf>
    <xf numFmtId="0" fontId="6" fillId="33" borderId="28" xfId="0" applyFont="1" applyFill="1" applyBorder="1" applyAlignment="1">
      <alignment/>
    </xf>
    <xf numFmtId="0" fontId="6" fillId="33" borderId="28" xfId="0" applyFont="1" applyFill="1" applyBorder="1" applyAlignment="1">
      <alignment wrapText="1"/>
    </xf>
    <xf numFmtId="43" fontId="6" fillId="33" borderId="28" xfId="47" applyFont="1" applyFill="1" applyBorder="1" applyAlignment="1">
      <alignment horizontal="right"/>
    </xf>
    <xf numFmtId="4" fontId="6" fillId="33" borderId="28" xfId="47" applyNumberFormat="1" applyFont="1" applyFill="1" applyBorder="1" applyAlignment="1">
      <alignment horizontal="right"/>
    </xf>
    <xf numFmtId="39" fontId="6" fillId="33" borderId="28" xfId="47" applyNumberFormat="1" applyFont="1" applyFill="1" applyBorder="1" applyAlignment="1">
      <alignment horizontal="right"/>
    </xf>
    <xf numFmtId="4" fontId="6" fillId="33" borderId="29" xfId="47" applyNumberFormat="1" applyFont="1" applyFill="1" applyBorder="1" applyAlignment="1">
      <alignment horizontal="right"/>
    </xf>
    <xf numFmtId="0" fontId="6" fillId="33" borderId="30" xfId="0" applyFont="1" applyFill="1" applyBorder="1" applyAlignment="1">
      <alignment horizontal="left"/>
    </xf>
    <xf numFmtId="0" fontId="6" fillId="33" borderId="31" xfId="0" applyFont="1" applyFill="1" applyBorder="1" applyAlignment="1">
      <alignment/>
    </xf>
    <xf numFmtId="0" fontId="6" fillId="33" borderId="31" xfId="0" applyFont="1" applyFill="1" applyBorder="1" applyAlignment="1">
      <alignment wrapText="1"/>
    </xf>
    <xf numFmtId="43" fontId="6" fillId="33" borderId="31" xfId="47" applyFont="1" applyFill="1" applyBorder="1" applyAlignment="1">
      <alignment horizontal="right"/>
    </xf>
    <xf numFmtId="4" fontId="6" fillId="33" borderId="31" xfId="47" applyNumberFormat="1" applyFont="1" applyFill="1" applyBorder="1" applyAlignment="1">
      <alignment horizontal="right"/>
    </xf>
    <xf numFmtId="39" fontId="6" fillId="33" borderId="31" xfId="47" applyNumberFormat="1" applyFont="1" applyFill="1" applyBorder="1" applyAlignment="1">
      <alignment horizontal="right"/>
    </xf>
    <xf numFmtId="4" fontId="6" fillId="33" borderId="32" xfId="47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43" fontId="2" fillId="33" borderId="0" xfId="47" applyFont="1" applyFill="1" applyBorder="1" applyAlignment="1">
      <alignment horizontal="right"/>
    </xf>
    <xf numFmtId="4" fontId="2" fillId="33" borderId="0" xfId="47" applyNumberFormat="1" applyFont="1" applyFill="1" applyBorder="1" applyAlignment="1">
      <alignment horizontal="right"/>
    </xf>
    <xf numFmtId="43" fontId="2" fillId="33" borderId="0" xfId="0" applyNumberFormat="1" applyFont="1" applyFill="1" applyBorder="1" applyAlignment="1">
      <alignment/>
    </xf>
    <xf numFmtId="0" fontId="6" fillId="33" borderId="27" xfId="0" applyFont="1" applyFill="1" applyBorder="1" applyAlignment="1">
      <alignment horizontal="left" wrapText="1"/>
    </xf>
    <xf numFmtId="43" fontId="6" fillId="33" borderId="28" xfId="47" applyFont="1" applyFill="1" applyBorder="1" applyAlignment="1">
      <alignment horizontal="right" wrapText="1"/>
    </xf>
    <xf numFmtId="39" fontId="6" fillId="33" borderId="28" xfId="47" applyNumberFormat="1" applyFont="1" applyFill="1" applyBorder="1" applyAlignment="1">
      <alignment horizontal="right" wrapText="1"/>
    </xf>
    <xf numFmtId="39" fontId="6" fillId="33" borderId="29" xfId="47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left" wrapText="1"/>
    </xf>
    <xf numFmtId="43" fontId="6" fillId="33" borderId="10" xfId="47" applyFont="1" applyFill="1" applyBorder="1" applyAlignment="1">
      <alignment horizontal="right" wrapText="1"/>
    </xf>
    <xf numFmtId="39" fontId="6" fillId="33" borderId="10" xfId="47" applyNumberFormat="1" applyFont="1" applyFill="1" applyBorder="1" applyAlignment="1">
      <alignment horizontal="right" wrapText="1"/>
    </xf>
    <xf numFmtId="39" fontId="6" fillId="33" borderId="13" xfId="47" applyNumberFormat="1" applyFont="1" applyFill="1" applyBorder="1" applyAlignment="1">
      <alignment horizontal="right"/>
    </xf>
    <xf numFmtId="39" fontId="2" fillId="33" borderId="0" xfId="0" applyNumberFormat="1" applyFont="1" applyFill="1" applyBorder="1" applyAlignment="1">
      <alignment wrapText="1"/>
    </xf>
    <xf numFmtId="39" fontId="43" fillId="33" borderId="13" xfId="47" applyNumberFormat="1" applyFont="1" applyFill="1" applyBorder="1" applyAlignment="1">
      <alignment horizontal="right"/>
    </xf>
    <xf numFmtId="4" fontId="6" fillId="33" borderId="28" xfId="47" applyNumberFormat="1" applyFont="1" applyFill="1" applyBorder="1" applyAlignment="1">
      <alignment horizontal="right" wrapText="1"/>
    </xf>
    <xf numFmtId="4" fontId="6" fillId="33" borderId="29" xfId="47" applyNumberFormat="1" applyFont="1" applyFill="1" applyBorder="1" applyAlignment="1">
      <alignment horizontal="right" wrapText="1"/>
    </xf>
    <xf numFmtId="0" fontId="6" fillId="33" borderId="33" xfId="0" applyFont="1" applyFill="1" applyBorder="1" applyAlignment="1">
      <alignment horizontal="left" wrapText="1"/>
    </xf>
    <xf numFmtId="0" fontId="6" fillId="33" borderId="34" xfId="0" applyFont="1" applyFill="1" applyBorder="1" applyAlignment="1">
      <alignment wrapText="1"/>
    </xf>
    <xf numFmtId="43" fontId="6" fillId="33" borderId="34" xfId="47" applyFont="1" applyFill="1" applyBorder="1" applyAlignment="1">
      <alignment horizontal="right" wrapText="1"/>
    </xf>
    <xf numFmtId="4" fontId="6" fillId="33" borderId="34" xfId="47" applyNumberFormat="1" applyFont="1" applyFill="1" applyBorder="1" applyAlignment="1">
      <alignment horizontal="right"/>
    </xf>
    <xf numFmtId="39" fontId="6" fillId="33" borderId="34" xfId="47" applyNumberFormat="1" applyFont="1" applyFill="1" applyBorder="1" applyAlignment="1">
      <alignment horizontal="right"/>
    </xf>
    <xf numFmtId="39" fontId="6" fillId="33" borderId="34" xfId="47" applyNumberFormat="1" applyFont="1" applyFill="1" applyBorder="1" applyAlignment="1">
      <alignment horizontal="right" wrapText="1"/>
    </xf>
    <xf numFmtId="39" fontId="6" fillId="33" borderId="35" xfId="47" applyNumberFormat="1" applyFont="1" applyFill="1" applyBorder="1" applyAlignment="1">
      <alignment horizontal="right"/>
    </xf>
    <xf numFmtId="43" fontId="7" fillId="33" borderId="11" xfId="47" applyFont="1" applyFill="1" applyBorder="1" applyAlignment="1">
      <alignment/>
    </xf>
    <xf numFmtId="43" fontId="7" fillId="33" borderId="36" xfId="47" applyFont="1" applyFill="1" applyBorder="1" applyAlignment="1">
      <alignment/>
    </xf>
    <xf numFmtId="4" fontId="2" fillId="33" borderId="17" xfId="47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20" xfId="47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3" fontId="8" fillId="33" borderId="0" xfId="47" applyFont="1" applyFill="1" applyBorder="1" applyAlignment="1">
      <alignment/>
    </xf>
    <xf numFmtId="43" fontId="8" fillId="33" borderId="20" xfId="47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43" fontId="3" fillId="33" borderId="0" xfId="47" applyFont="1" applyFill="1" applyBorder="1" applyAlignment="1">
      <alignment/>
    </xf>
    <xf numFmtId="43" fontId="9" fillId="33" borderId="0" xfId="47" applyFont="1" applyFill="1" applyBorder="1" applyAlignment="1">
      <alignment/>
    </xf>
    <xf numFmtId="4" fontId="9" fillId="33" borderId="0" xfId="47" applyNumberFormat="1" applyFont="1" applyFill="1" applyBorder="1" applyAlignment="1">
      <alignment horizontal="right"/>
    </xf>
    <xf numFmtId="43" fontId="9" fillId="33" borderId="20" xfId="47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5" fillId="33" borderId="20" xfId="47" applyFont="1" applyFill="1" applyBorder="1" applyAlignment="1">
      <alignment/>
    </xf>
    <xf numFmtId="0" fontId="4" fillId="33" borderId="22" xfId="0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3" fontId="4" fillId="33" borderId="22" xfId="47" applyFont="1" applyFill="1" applyBorder="1" applyAlignment="1">
      <alignment/>
    </xf>
    <xf numFmtId="43" fontId="4" fillId="33" borderId="23" xfId="47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zoomScale="87" zoomScaleNormal="87" zoomScalePageLayoutView="0" workbookViewId="0" topLeftCell="A74">
      <selection activeCell="AK87" sqref="AK87"/>
    </sheetView>
  </sheetViews>
  <sheetFormatPr defaultColWidth="11.421875" defaultRowHeight="15"/>
  <cols>
    <col min="1" max="1" width="13.57421875" style="29" customWidth="1"/>
    <col min="2" max="2" width="6.7109375" style="29" customWidth="1"/>
    <col min="3" max="3" width="49.8515625" style="29" customWidth="1"/>
    <col min="4" max="4" width="20.7109375" style="29" customWidth="1"/>
    <col min="5" max="5" width="18.57421875" style="30" customWidth="1"/>
    <col min="6" max="6" width="21.28125" style="31" customWidth="1"/>
    <col min="7" max="7" width="17.8515625" style="31" hidden="1" customWidth="1"/>
    <col min="8" max="8" width="21.00390625" style="31" hidden="1" customWidth="1"/>
    <col min="9" max="9" width="1.1484375" style="31" hidden="1" customWidth="1"/>
    <col min="10" max="10" width="20.00390625" style="31" customWidth="1"/>
    <col min="11" max="12" width="17.421875" style="31" hidden="1" customWidth="1"/>
    <col min="13" max="13" width="23.57421875" style="31" customWidth="1"/>
    <col min="14" max="14" width="2.7109375" style="29" customWidth="1"/>
    <col min="15" max="15" width="19.57421875" style="29" hidden="1" customWidth="1"/>
    <col min="16" max="16" width="15.421875" style="29" hidden="1" customWidth="1"/>
    <col min="17" max="34" width="0" style="29" hidden="1" customWidth="1"/>
    <col min="35" max="16384" width="11.421875" style="29" customWidth="1"/>
  </cols>
  <sheetData>
    <row r="1" ht="15.75" thickBot="1"/>
    <row r="2" spans="1:13" ht="15">
      <c r="A2" s="32"/>
      <c r="B2" s="33"/>
      <c r="C2" s="33"/>
      <c r="D2" s="33"/>
      <c r="E2" s="34"/>
      <c r="F2" s="35"/>
      <c r="G2" s="35"/>
      <c r="H2" s="35"/>
      <c r="I2" s="35"/>
      <c r="J2" s="35"/>
      <c r="K2" s="35"/>
      <c r="L2" s="35"/>
      <c r="M2" s="36"/>
    </row>
    <row r="3" spans="1:13" ht="15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15">
      <c r="A4" s="125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6" customHeight="1">
      <c r="A5" s="37"/>
      <c r="M5" s="38"/>
    </row>
    <row r="6" spans="1:13" ht="15">
      <c r="A6" s="39" t="s">
        <v>2</v>
      </c>
      <c r="M6" s="38"/>
    </row>
    <row r="7" spans="1:13" ht="3" customHeight="1">
      <c r="A7" s="37"/>
      <c r="M7" s="40"/>
    </row>
    <row r="8" spans="1:13" ht="15">
      <c r="A8" s="37" t="s">
        <v>3</v>
      </c>
      <c r="C8" s="29" t="s">
        <v>4</v>
      </c>
      <c r="F8" s="31" t="s">
        <v>81</v>
      </c>
      <c r="J8" s="31" t="s">
        <v>39</v>
      </c>
      <c r="K8" s="29"/>
      <c r="M8" s="38" t="s">
        <v>57</v>
      </c>
    </row>
    <row r="9" spans="1:13" ht="6" customHeight="1" thickBot="1">
      <c r="A9" s="41"/>
      <c r="B9" s="42"/>
      <c r="C9" s="42"/>
      <c r="D9" s="42"/>
      <c r="E9" s="43"/>
      <c r="F9" s="44"/>
      <c r="G9" s="44"/>
      <c r="H9" s="44"/>
      <c r="I9" s="44"/>
      <c r="J9" s="44"/>
      <c r="K9" s="44"/>
      <c r="L9" s="44"/>
      <c r="M9" s="45"/>
    </row>
    <row r="10" spans="1:13" ht="15.75" thickBo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3" ht="50.25" customHeight="1" thickBot="1">
      <c r="A11" s="46" t="s">
        <v>5</v>
      </c>
      <c r="B11" s="47"/>
      <c r="C11" s="47" t="s">
        <v>6</v>
      </c>
      <c r="D11" s="48" t="s">
        <v>7</v>
      </c>
      <c r="E11" s="49" t="s">
        <v>8</v>
      </c>
      <c r="F11" s="48" t="s">
        <v>9</v>
      </c>
      <c r="G11" s="48"/>
      <c r="H11" s="48"/>
      <c r="I11" s="48"/>
      <c r="J11" s="48" t="s">
        <v>10</v>
      </c>
      <c r="K11" s="48" t="s">
        <v>11</v>
      </c>
      <c r="L11" s="48" t="s">
        <v>12</v>
      </c>
      <c r="M11" s="50" t="s">
        <v>13</v>
      </c>
    </row>
    <row r="12" spans="1:15" ht="16.5" thickBot="1">
      <c r="A12" s="10" t="s">
        <v>14</v>
      </c>
      <c r="B12" s="2"/>
      <c r="C12" s="11" t="s">
        <v>15</v>
      </c>
      <c r="D12" s="7">
        <f>+D13+D18+D43</f>
        <v>817218822.55</v>
      </c>
      <c r="E12" s="4">
        <f>+E13+E18+E43</f>
        <v>0</v>
      </c>
      <c r="F12" s="7">
        <f>+F15+F18+F43</f>
        <v>817218822.55</v>
      </c>
      <c r="G12" s="8"/>
      <c r="H12" s="8"/>
      <c r="I12" s="8"/>
      <c r="J12" s="7">
        <f>+J13+J18+J43</f>
        <v>610836</v>
      </c>
      <c r="K12" s="8"/>
      <c r="L12" s="8"/>
      <c r="M12" s="9">
        <f>+M13+M18+M43</f>
        <v>610836</v>
      </c>
      <c r="O12" s="27">
        <f>+M12/F12</f>
        <v>0.0007474570863333574</v>
      </c>
    </row>
    <row r="13" spans="1:15" ht="15.75">
      <c r="A13" s="51">
        <v>1</v>
      </c>
      <c r="B13" s="52"/>
      <c r="C13" s="52" t="s">
        <v>16</v>
      </c>
      <c r="D13" s="53">
        <f>+D14</f>
        <v>430924947</v>
      </c>
      <c r="E13" s="54">
        <f>+E14</f>
        <v>0</v>
      </c>
      <c r="F13" s="53">
        <f aca="true" t="shared" si="0" ref="F13:F47">+D13-E13</f>
        <v>430924947</v>
      </c>
      <c r="G13" s="55"/>
      <c r="H13" s="53"/>
      <c r="I13" s="53"/>
      <c r="J13" s="54">
        <f>+J14</f>
        <v>0</v>
      </c>
      <c r="K13" s="54"/>
      <c r="L13" s="54"/>
      <c r="M13" s="5">
        <f>+M14</f>
        <v>0</v>
      </c>
      <c r="O13" s="27">
        <f aca="true" t="shared" si="1" ref="O13:O46">+M13/F13</f>
        <v>0</v>
      </c>
    </row>
    <row r="14" spans="1:15" ht="15.75">
      <c r="A14" s="56">
        <v>10</v>
      </c>
      <c r="B14" s="57"/>
      <c r="C14" s="57" t="s">
        <v>16</v>
      </c>
      <c r="D14" s="58">
        <f>+D15</f>
        <v>430924947</v>
      </c>
      <c r="E14" s="3">
        <f>+E15</f>
        <v>0</v>
      </c>
      <c r="F14" s="58">
        <f t="shared" si="0"/>
        <v>430924947</v>
      </c>
      <c r="G14" s="59"/>
      <c r="H14" s="58"/>
      <c r="I14" s="58"/>
      <c r="J14" s="3">
        <f>+J15</f>
        <v>0</v>
      </c>
      <c r="K14" s="3"/>
      <c r="L14" s="3"/>
      <c r="M14" s="6">
        <f>+M15</f>
        <v>0</v>
      </c>
      <c r="O14" s="27">
        <f t="shared" si="1"/>
        <v>0</v>
      </c>
    </row>
    <row r="15" spans="1:15" ht="15.75">
      <c r="A15" s="56">
        <v>102</v>
      </c>
      <c r="B15" s="57"/>
      <c r="C15" s="57" t="s">
        <v>17</v>
      </c>
      <c r="D15" s="58">
        <f>+D16+D17</f>
        <v>430924947</v>
      </c>
      <c r="E15" s="3">
        <f>+E16+E17</f>
        <v>0</v>
      </c>
      <c r="F15" s="58">
        <f t="shared" si="0"/>
        <v>430924947</v>
      </c>
      <c r="G15" s="59"/>
      <c r="H15" s="58"/>
      <c r="I15" s="58"/>
      <c r="J15" s="3">
        <f>+J16+J17</f>
        <v>0</v>
      </c>
      <c r="K15" s="3"/>
      <c r="L15" s="3"/>
      <c r="M15" s="6">
        <f>+M16+M17</f>
        <v>0</v>
      </c>
      <c r="O15" s="27">
        <f t="shared" si="1"/>
        <v>0</v>
      </c>
    </row>
    <row r="16" spans="1:15" ht="15.75">
      <c r="A16" s="56">
        <v>10212</v>
      </c>
      <c r="B16" s="57">
        <v>20</v>
      </c>
      <c r="C16" s="57" t="s">
        <v>18</v>
      </c>
      <c r="D16" s="58">
        <v>424600358</v>
      </c>
      <c r="E16" s="3">
        <v>0</v>
      </c>
      <c r="F16" s="58">
        <f t="shared" si="0"/>
        <v>424600358</v>
      </c>
      <c r="G16" s="59"/>
      <c r="H16" s="58"/>
      <c r="I16" s="58"/>
      <c r="J16" s="3">
        <f aca="true" t="shared" si="2" ref="J16:M17">+J24+J33+J36</f>
        <v>0</v>
      </c>
      <c r="K16" s="3">
        <f t="shared" si="2"/>
        <v>0</v>
      </c>
      <c r="L16" s="3">
        <f t="shared" si="2"/>
        <v>0</v>
      </c>
      <c r="M16" s="6">
        <f t="shared" si="2"/>
        <v>0</v>
      </c>
      <c r="O16" s="27">
        <f t="shared" si="1"/>
        <v>0</v>
      </c>
    </row>
    <row r="17" spans="1:15" ht="15.75">
      <c r="A17" s="56">
        <v>10214</v>
      </c>
      <c r="B17" s="57">
        <v>20</v>
      </c>
      <c r="C17" s="57" t="s">
        <v>51</v>
      </c>
      <c r="D17" s="58">
        <v>6324589</v>
      </c>
      <c r="E17" s="3">
        <v>0</v>
      </c>
      <c r="F17" s="58">
        <f t="shared" si="0"/>
        <v>6324589</v>
      </c>
      <c r="G17" s="59"/>
      <c r="H17" s="58"/>
      <c r="I17" s="58"/>
      <c r="J17" s="3">
        <f t="shared" si="2"/>
        <v>0</v>
      </c>
      <c r="K17" s="3">
        <f t="shared" si="2"/>
        <v>0</v>
      </c>
      <c r="L17" s="3">
        <f t="shared" si="2"/>
        <v>0</v>
      </c>
      <c r="M17" s="6">
        <f t="shared" si="2"/>
        <v>0</v>
      </c>
      <c r="O17" s="27">
        <f t="shared" si="1"/>
        <v>0</v>
      </c>
    </row>
    <row r="18" spans="1:15" ht="15.75">
      <c r="A18" s="56">
        <v>2</v>
      </c>
      <c r="B18" s="57"/>
      <c r="C18" s="57" t="s">
        <v>19</v>
      </c>
      <c r="D18" s="58">
        <f>+D19</f>
        <v>36435455.55</v>
      </c>
      <c r="E18" s="3">
        <f>+E19</f>
        <v>0</v>
      </c>
      <c r="F18" s="60">
        <f t="shared" si="0"/>
        <v>36435455.55</v>
      </c>
      <c r="G18" s="59"/>
      <c r="H18" s="58"/>
      <c r="I18" s="58"/>
      <c r="J18" s="3">
        <f>+J19</f>
        <v>610836</v>
      </c>
      <c r="K18" s="3"/>
      <c r="L18" s="3"/>
      <c r="M18" s="6">
        <f>+M19</f>
        <v>610836</v>
      </c>
      <c r="O18" s="27">
        <f t="shared" si="1"/>
        <v>0.016764878901040666</v>
      </c>
    </row>
    <row r="19" spans="1:15" ht="15.75">
      <c r="A19" s="56">
        <v>20</v>
      </c>
      <c r="B19" s="57"/>
      <c r="C19" s="57" t="s">
        <v>19</v>
      </c>
      <c r="D19" s="58">
        <f>+D20</f>
        <v>36435455.55</v>
      </c>
      <c r="E19" s="3">
        <f>+E20</f>
        <v>0</v>
      </c>
      <c r="F19" s="60">
        <f t="shared" si="0"/>
        <v>36435455.55</v>
      </c>
      <c r="G19" s="59"/>
      <c r="H19" s="58"/>
      <c r="I19" s="58"/>
      <c r="J19" s="3">
        <f>+J20</f>
        <v>610836</v>
      </c>
      <c r="K19" s="3"/>
      <c r="L19" s="3"/>
      <c r="M19" s="6">
        <f>+M20</f>
        <v>610836</v>
      </c>
      <c r="O19" s="27">
        <f t="shared" si="1"/>
        <v>0.016764878901040666</v>
      </c>
    </row>
    <row r="20" spans="1:15" ht="15.75">
      <c r="A20" s="56">
        <v>204</v>
      </c>
      <c r="B20" s="57"/>
      <c r="C20" s="57" t="s">
        <v>20</v>
      </c>
      <c r="D20" s="58">
        <f>+D23+D25+D27+D37+D40+D21</f>
        <v>36435455.55</v>
      </c>
      <c r="E20" s="58">
        <f>+E23+E25+E27+E37+E40+E21</f>
        <v>0</v>
      </c>
      <c r="F20" s="60">
        <f t="shared" si="0"/>
        <v>36435455.55</v>
      </c>
      <c r="G20" s="59"/>
      <c r="H20" s="58"/>
      <c r="I20" s="58"/>
      <c r="J20" s="3">
        <f>+J23+J25+J27+J37+J40+J21</f>
        <v>610836</v>
      </c>
      <c r="K20" s="58">
        <f>+K23+K25+K27+K37+K40</f>
        <v>0</v>
      </c>
      <c r="L20" s="58">
        <f>+L23+L25+L27+L37+L40</f>
        <v>0</v>
      </c>
      <c r="M20" s="6">
        <f>+M23+M25+M27+M37+M40+M21</f>
        <v>610836</v>
      </c>
      <c r="O20" s="27">
        <f t="shared" si="1"/>
        <v>0.016764878901040666</v>
      </c>
    </row>
    <row r="21" spans="1:15" ht="15.75">
      <c r="A21" s="56">
        <v>2045</v>
      </c>
      <c r="B21" s="57"/>
      <c r="C21" s="57" t="s">
        <v>60</v>
      </c>
      <c r="D21" s="58">
        <f>+D22</f>
        <v>5</v>
      </c>
      <c r="E21" s="3">
        <f>+E22</f>
        <v>0</v>
      </c>
      <c r="F21" s="60">
        <f t="shared" si="0"/>
        <v>5</v>
      </c>
      <c r="G21" s="59"/>
      <c r="H21" s="58"/>
      <c r="I21" s="58"/>
      <c r="J21" s="3">
        <f>+J22</f>
        <v>0</v>
      </c>
      <c r="K21" s="3"/>
      <c r="L21" s="3"/>
      <c r="M21" s="6">
        <f>+M22</f>
        <v>0</v>
      </c>
      <c r="O21" s="27"/>
    </row>
    <row r="22" spans="1:15" ht="31.5">
      <c r="A22" s="56">
        <v>20456</v>
      </c>
      <c r="B22" s="57">
        <v>20</v>
      </c>
      <c r="C22" s="1" t="s">
        <v>80</v>
      </c>
      <c r="D22" s="58">
        <v>5</v>
      </c>
      <c r="E22" s="3">
        <v>0</v>
      </c>
      <c r="F22" s="58">
        <f t="shared" si="0"/>
        <v>5</v>
      </c>
      <c r="G22" s="59"/>
      <c r="H22" s="58"/>
      <c r="I22" s="58"/>
      <c r="J22" s="3">
        <f>+J28+J37+J40</f>
        <v>0</v>
      </c>
      <c r="K22" s="3"/>
      <c r="L22" s="3"/>
      <c r="M22" s="6">
        <f>+M28+M37+M40</f>
        <v>0</v>
      </c>
      <c r="O22" s="27"/>
    </row>
    <row r="23" spans="1:15" ht="15.75">
      <c r="A23" s="56">
        <v>2046</v>
      </c>
      <c r="B23" s="57"/>
      <c r="C23" s="57" t="s">
        <v>52</v>
      </c>
      <c r="D23" s="58">
        <f>+D24</f>
        <v>5734721</v>
      </c>
      <c r="E23" s="3">
        <f>+E24</f>
        <v>0</v>
      </c>
      <c r="F23" s="60">
        <f t="shared" si="0"/>
        <v>5734721</v>
      </c>
      <c r="G23" s="59"/>
      <c r="H23" s="58"/>
      <c r="I23" s="58"/>
      <c r="J23" s="3">
        <f>+J24</f>
        <v>0</v>
      </c>
      <c r="K23" s="3"/>
      <c r="L23" s="3"/>
      <c r="M23" s="6">
        <f>+M24</f>
        <v>0</v>
      </c>
      <c r="O23" s="27"/>
    </row>
    <row r="24" spans="1:15" ht="15.75">
      <c r="A24" s="56">
        <v>20462</v>
      </c>
      <c r="B24" s="57">
        <v>20</v>
      </c>
      <c r="C24" s="57" t="s">
        <v>53</v>
      </c>
      <c r="D24" s="58">
        <v>5734721</v>
      </c>
      <c r="E24" s="3">
        <v>0</v>
      </c>
      <c r="F24" s="58">
        <f t="shared" si="0"/>
        <v>5734721</v>
      </c>
      <c r="G24" s="59"/>
      <c r="H24" s="58"/>
      <c r="I24" s="58"/>
      <c r="J24" s="3">
        <f>+J30+J39+J42</f>
        <v>0</v>
      </c>
      <c r="K24" s="3"/>
      <c r="L24" s="3"/>
      <c r="M24" s="6">
        <f>+M30+M39+M42</f>
        <v>0</v>
      </c>
      <c r="O24" s="27"/>
    </row>
    <row r="25" spans="1:15" ht="15.75">
      <c r="A25" s="56">
        <v>2047</v>
      </c>
      <c r="B25" s="57"/>
      <c r="C25" s="57" t="s">
        <v>54</v>
      </c>
      <c r="D25" s="58">
        <f>+D26</f>
        <v>6795</v>
      </c>
      <c r="E25" s="3">
        <f>+E26</f>
        <v>0</v>
      </c>
      <c r="F25" s="60">
        <f t="shared" si="0"/>
        <v>6795</v>
      </c>
      <c r="G25" s="59"/>
      <c r="H25" s="58"/>
      <c r="I25" s="58"/>
      <c r="J25" s="3">
        <f>+J26</f>
        <v>0</v>
      </c>
      <c r="K25" s="3"/>
      <c r="L25" s="3"/>
      <c r="M25" s="6">
        <f>+M26</f>
        <v>0</v>
      </c>
      <c r="O25" s="27"/>
    </row>
    <row r="26" spans="1:15" ht="15.75">
      <c r="A26" s="56">
        <v>20476</v>
      </c>
      <c r="B26" s="57">
        <v>20</v>
      </c>
      <c r="C26" s="57" t="s">
        <v>55</v>
      </c>
      <c r="D26" s="58">
        <v>6795</v>
      </c>
      <c r="E26" s="3">
        <v>0</v>
      </c>
      <c r="F26" s="58">
        <f t="shared" si="0"/>
        <v>6795</v>
      </c>
      <c r="G26" s="59"/>
      <c r="H26" s="58"/>
      <c r="I26" s="58"/>
      <c r="J26" s="3">
        <f>+J32+J41+J44</f>
        <v>0</v>
      </c>
      <c r="K26" s="3"/>
      <c r="L26" s="3"/>
      <c r="M26" s="6">
        <f>+M32+M41+M44</f>
        <v>0</v>
      </c>
      <c r="O26" s="27"/>
    </row>
    <row r="27" spans="1:15" ht="15.75">
      <c r="A27" s="56">
        <v>2048</v>
      </c>
      <c r="B27" s="57"/>
      <c r="C27" s="57" t="s">
        <v>21</v>
      </c>
      <c r="D27" s="58">
        <f>+D28+D29</f>
        <v>4595185</v>
      </c>
      <c r="E27" s="3">
        <f>+E29</f>
        <v>0</v>
      </c>
      <c r="F27" s="60">
        <f t="shared" si="0"/>
        <v>4595185</v>
      </c>
      <c r="G27" s="59"/>
      <c r="H27" s="58"/>
      <c r="I27" s="58"/>
      <c r="J27" s="3">
        <f>+J28+J29</f>
        <v>610836</v>
      </c>
      <c r="K27" s="3">
        <v>0</v>
      </c>
      <c r="L27" s="3">
        <v>0</v>
      </c>
      <c r="M27" s="6">
        <f>+M28+M29</f>
        <v>610836</v>
      </c>
      <c r="O27" s="27">
        <f t="shared" si="1"/>
        <v>0.132929577372837</v>
      </c>
    </row>
    <row r="28" spans="1:15" ht="15.75">
      <c r="A28" s="56">
        <v>20481</v>
      </c>
      <c r="B28" s="57">
        <v>20</v>
      </c>
      <c r="C28" s="57" t="s">
        <v>56</v>
      </c>
      <c r="D28" s="58">
        <v>747770</v>
      </c>
      <c r="E28" s="58">
        <f>+E29</f>
        <v>0</v>
      </c>
      <c r="F28" s="58">
        <f>+D28-E28</f>
        <v>747770</v>
      </c>
      <c r="G28" s="61"/>
      <c r="H28" s="61"/>
      <c r="I28" s="61"/>
      <c r="J28" s="3">
        <v>0</v>
      </c>
      <c r="K28" s="3"/>
      <c r="L28" s="3"/>
      <c r="M28" s="6">
        <v>0</v>
      </c>
      <c r="O28" s="27"/>
    </row>
    <row r="29" spans="1:15" ht="15.75">
      <c r="A29" s="56">
        <v>20486</v>
      </c>
      <c r="B29" s="57">
        <v>20</v>
      </c>
      <c r="C29" s="57" t="s">
        <v>23</v>
      </c>
      <c r="D29" s="58">
        <v>3847415</v>
      </c>
      <c r="E29" s="58">
        <f>+E30</f>
        <v>0</v>
      </c>
      <c r="F29" s="58">
        <f>+D29-E29</f>
        <v>3847415</v>
      </c>
      <c r="G29" s="61"/>
      <c r="H29" s="61"/>
      <c r="I29" s="61"/>
      <c r="J29" s="3">
        <v>610836</v>
      </c>
      <c r="K29" s="3"/>
      <c r="L29" s="3"/>
      <c r="M29" s="6">
        <v>610836</v>
      </c>
      <c r="O29" s="27">
        <f t="shared" si="1"/>
        <v>0.1587653008578487</v>
      </c>
    </row>
    <row r="30" spans="1:15" ht="15.75" hidden="1">
      <c r="A30" s="56">
        <v>2048</v>
      </c>
      <c r="B30" s="57">
        <v>20</v>
      </c>
      <c r="C30" s="57" t="s">
        <v>21</v>
      </c>
      <c r="D30" s="58">
        <v>6795</v>
      </c>
      <c r="E30" s="3">
        <v>0</v>
      </c>
      <c r="F30" s="58">
        <f>+D30-E30</f>
        <v>6795</v>
      </c>
      <c r="G30" s="59"/>
      <c r="H30" s="58"/>
      <c r="I30" s="58"/>
      <c r="J30" s="3">
        <f>+J35+J44+J46</f>
        <v>0</v>
      </c>
      <c r="K30" s="3"/>
      <c r="L30" s="3"/>
      <c r="M30" s="6">
        <f>+M35+M44+M46</f>
        <v>0</v>
      </c>
      <c r="O30" s="27">
        <f t="shared" si="1"/>
        <v>0</v>
      </c>
    </row>
    <row r="31" spans="1:15" ht="15.75" hidden="1">
      <c r="A31" s="56">
        <v>20482</v>
      </c>
      <c r="B31" s="57">
        <v>20</v>
      </c>
      <c r="C31" s="57" t="s">
        <v>22</v>
      </c>
      <c r="D31" s="58">
        <v>0</v>
      </c>
      <c r="E31" s="3">
        <v>0</v>
      </c>
      <c r="F31" s="58">
        <f t="shared" si="0"/>
        <v>0</v>
      </c>
      <c r="G31" s="59"/>
      <c r="H31" s="59"/>
      <c r="I31" s="58"/>
      <c r="J31" s="3">
        <v>0</v>
      </c>
      <c r="K31" s="3">
        <v>0</v>
      </c>
      <c r="L31" s="3">
        <v>0</v>
      </c>
      <c r="M31" s="6">
        <v>0</v>
      </c>
      <c r="O31" s="27" t="e">
        <f t="shared" si="1"/>
        <v>#DIV/0!</v>
      </c>
    </row>
    <row r="32" spans="1:15" ht="15.75" hidden="1">
      <c r="A32" s="56">
        <v>20486</v>
      </c>
      <c r="B32" s="57">
        <v>20</v>
      </c>
      <c r="C32" s="57" t="s">
        <v>23</v>
      </c>
      <c r="D32" s="58">
        <v>0</v>
      </c>
      <c r="E32" s="3">
        <v>0</v>
      </c>
      <c r="F32" s="58">
        <f t="shared" si="0"/>
        <v>0</v>
      </c>
      <c r="G32" s="59"/>
      <c r="H32" s="59"/>
      <c r="I32" s="58"/>
      <c r="J32" s="3">
        <v>0</v>
      </c>
      <c r="K32" s="3">
        <v>0</v>
      </c>
      <c r="L32" s="3">
        <v>0</v>
      </c>
      <c r="M32" s="6">
        <v>0</v>
      </c>
      <c r="O32" s="27" t="e">
        <f t="shared" si="1"/>
        <v>#DIV/0!</v>
      </c>
    </row>
    <row r="33" spans="1:15" ht="15.75" hidden="1">
      <c r="A33" s="56">
        <v>2049</v>
      </c>
      <c r="B33" s="57">
        <v>20</v>
      </c>
      <c r="C33" s="1" t="s">
        <v>24</v>
      </c>
      <c r="D33" s="58">
        <v>0</v>
      </c>
      <c r="E33" s="3">
        <v>0</v>
      </c>
      <c r="F33" s="58">
        <f t="shared" si="0"/>
        <v>0</v>
      </c>
      <c r="G33" s="59"/>
      <c r="H33" s="59"/>
      <c r="I33" s="58"/>
      <c r="J33" s="3">
        <v>0</v>
      </c>
      <c r="K33" s="3">
        <v>0</v>
      </c>
      <c r="L33" s="3">
        <v>0</v>
      </c>
      <c r="M33" s="6">
        <v>0</v>
      </c>
      <c r="O33" s="27" t="e">
        <f t="shared" si="1"/>
        <v>#DIV/0!</v>
      </c>
    </row>
    <row r="34" spans="1:15" ht="15.75" hidden="1">
      <c r="A34" s="56">
        <v>204911</v>
      </c>
      <c r="B34" s="57">
        <v>20</v>
      </c>
      <c r="C34" s="1" t="s">
        <v>25</v>
      </c>
      <c r="D34" s="58">
        <v>0</v>
      </c>
      <c r="E34" s="3">
        <v>0</v>
      </c>
      <c r="F34" s="58">
        <f t="shared" si="0"/>
        <v>0</v>
      </c>
      <c r="G34" s="59"/>
      <c r="H34" s="59"/>
      <c r="I34" s="58"/>
      <c r="J34" s="3">
        <v>0</v>
      </c>
      <c r="K34" s="3">
        <v>0</v>
      </c>
      <c r="L34" s="3">
        <v>0</v>
      </c>
      <c r="M34" s="6">
        <v>0</v>
      </c>
      <c r="O34" s="27" t="e">
        <f t="shared" si="1"/>
        <v>#DIV/0!</v>
      </c>
    </row>
    <row r="35" spans="1:15" ht="15.75" hidden="1">
      <c r="A35" s="56">
        <v>20410</v>
      </c>
      <c r="B35" s="57">
        <v>20</v>
      </c>
      <c r="C35" s="1" t="s">
        <v>26</v>
      </c>
      <c r="D35" s="58">
        <v>0</v>
      </c>
      <c r="E35" s="3">
        <v>0</v>
      </c>
      <c r="F35" s="58">
        <f t="shared" si="0"/>
        <v>0</v>
      </c>
      <c r="G35" s="59"/>
      <c r="H35" s="59"/>
      <c r="I35" s="58"/>
      <c r="J35" s="3">
        <v>0</v>
      </c>
      <c r="K35" s="3">
        <v>0</v>
      </c>
      <c r="L35" s="3">
        <v>0</v>
      </c>
      <c r="M35" s="6">
        <v>0</v>
      </c>
      <c r="O35" s="27" t="e">
        <f t="shared" si="1"/>
        <v>#DIV/0!</v>
      </c>
    </row>
    <row r="36" spans="1:15" ht="15.75" hidden="1">
      <c r="A36" s="56">
        <v>204102</v>
      </c>
      <c r="B36" s="57">
        <v>20</v>
      </c>
      <c r="C36" s="1" t="s">
        <v>27</v>
      </c>
      <c r="D36" s="58">
        <v>0</v>
      </c>
      <c r="E36" s="3">
        <v>0</v>
      </c>
      <c r="F36" s="58">
        <f t="shared" si="0"/>
        <v>0</v>
      </c>
      <c r="G36" s="59"/>
      <c r="H36" s="59"/>
      <c r="I36" s="58"/>
      <c r="J36" s="3">
        <v>0</v>
      </c>
      <c r="K36" s="3">
        <v>0</v>
      </c>
      <c r="L36" s="3">
        <v>0</v>
      </c>
      <c r="M36" s="6">
        <v>0</v>
      </c>
      <c r="O36" s="27" t="e">
        <f t="shared" si="1"/>
        <v>#DIV/0!</v>
      </c>
    </row>
    <row r="37" spans="1:15" ht="15.75">
      <c r="A37" s="56">
        <v>20411</v>
      </c>
      <c r="B37" s="57"/>
      <c r="C37" s="1" t="s">
        <v>28</v>
      </c>
      <c r="D37" s="59">
        <f>+D39</f>
        <v>4553485</v>
      </c>
      <c r="E37" s="3">
        <f>+E39</f>
        <v>0</v>
      </c>
      <c r="F37" s="58">
        <f>+D37-E37</f>
        <v>4553485</v>
      </c>
      <c r="G37" s="59"/>
      <c r="H37" s="59"/>
      <c r="I37" s="58"/>
      <c r="J37" s="3">
        <f>+J39</f>
        <v>0</v>
      </c>
      <c r="K37" s="3">
        <v>0</v>
      </c>
      <c r="L37" s="3">
        <v>0</v>
      </c>
      <c r="M37" s="6">
        <f>+M39</f>
        <v>0</v>
      </c>
      <c r="O37" s="27">
        <f t="shared" si="1"/>
        <v>0</v>
      </c>
    </row>
    <row r="38" spans="1:15" ht="15.75" hidden="1">
      <c r="A38" s="56">
        <v>204111</v>
      </c>
      <c r="B38" s="57">
        <v>20</v>
      </c>
      <c r="C38" s="1" t="s">
        <v>29</v>
      </c>
      <c r="D38" s="59">
        <v>0</v>
      </c>
      <c r="E38" s="3">
        <v>0</v>
      </c>
      <c r="F38" s="58">
        <f t="shared" si="0"/>
        <v>0</v>
      </c>
      <c r="G38" s="59"/>
      <c r="H38" s="59"/>
      <c r="I38" s="58"/>
      <c r="J38" s="3">
        <v>0</v>
      </c>
      <c r="K38" s="3">
        <v>0</v>
      </c>
      <c r="L38" s="3">
        <v>0</v>
      </c>
      <c r="M38" s="6">
        <v>0</v>
      </c>
      <c r="O38" s="27" t="e">
        <f t="shared" si="1"/>
        <v>#DIV/0!</v>
      </c>
    </row>
    <row r="39" spans="1:15" ht="15.75">
      <c r="A39" s="56">
        <v>204111</v>
      </c>
      <c r="B39" s="57">
        <v>20</v>
      </c>
      <c r="C39" s="1" t="s">
        <v>29</v>
      </c>
      <c r="D39" s="59">
        <v>4553485</v>
      </c>
      <c r="E39" s="3">
        <v>0</v>
      </c>
      <c r="F39" s="58">
        <f t="shared" si="0"/>
        <v>4553485</v>
      </c>
      <c r="G39" s="59"/>
      <c r="H39" s="59"/>
      <c r="I39" s="58"/>
      <c r="J39" s="3">
        <v>0</v>
      </c>
      <c r="K39" s="3"/>
      <c r="L39" s="3"/>
      <c r="M39" s="6">
        <v>0</v>
      </c>
      <c r="O39" s="27">
        <f t="shared" si="1"/>
        <v>0</v>
      </c>
    </row>
    <row r="40" spans="1:15" ht="15.75">
      <c r="A40" s="56">
        <v>20441</v>
      </c>
      <c r="B40" s="57"/>
      <c r="C40" s="1" t="s">
        <v>58</v>
      </c>
      <c r="D40" s="59">
        <f>+D41</f>
        <v>21545264.55</v>
      </c>
      <c r="E40" s="3">
        <f>+E41</f>
        <v>0</v>
      </c>
      <c r="F40" s="58">
        <f>+D40-E40</f>
        <v>21545264.55</v>
      </c>
      <c r="G40" s="59"/>
      <c r="H40" s="59"/>
      <c r="I40" s="58"/>
      <c r="J40" s="3">
        <f>+J41</f>
        <v>0</v>
      </c>
      <c r="K40" s="3">
        <v>0</v>
      </c>
      <c r="L40" s="3">
        <v>0</v>
      </c>
      <c r="M40" s="6">
        <f>+M41</f>
        <v>0</v>
      </c>
      <c r="O40" s="27">
        <f t="shared" si="1"/>
        <v>0</v>
      </c>
    </row>
    <row r="41" spans="1:15" ht="15.75">
      <c r="A41" s="56">
        <v>2044113</v>
      </c>
      <c r="B41" s="57">
        <v>20</v>
      </c>
      <c r="C41" s="1" t="s">
        <v>58</v>
      </c>
      <c r="D41" s="59">
        <v>21545264.55</v>
      </c>
      <c r="E41" s="3">
        <v>0</v>
      </c>
      <c r="F41" s="58">
        <f t="shared" si="0"/>
        <v>21545264.55</v>
      </c>
      <c r="G41" s="59"/>
      <c r="H41" s="59"/>
      <c r="I41" s="58"/>
      <c r="J41" s="3">
        <v>0</v>
      </c>
      <c r="K41" s="3"/>
      <c r="L41" s="3"/>
      <c r="M41" s="6">
        <v>0</v>
      </c>
      <c r="O41" s="27">
        <f t="shared" si="1"/>
        <v>0</v>
      </c>
    </row>
    <row r="42" spans="1:15" ht="15.75" hidden="1">
      <c r="A42" s="56">
        <v>204215</v>
      </c>
      <c r="B42" s="57">
        <v>20</v>
      </c>
      <c r="C42" s="1" t="s">
        <v>30</v>
      </c>
      <c r="D42" s="59">
        <v>0</v>
      </c>
      <c r="E42" s="3">
        <v>0</v>
      </c>
      <c r="F42" s="58">
        <f t="shared" si="0"/>
        <v>0</v>
      </c>
      <c r="G42" s="59"/>
      <c r="H42" s="59"/>
      <c r="I42" s="58"/>
      <c r="J42" s="3">
        <v>0</v>
      </c>
      <c r="K42" s="3">
        <v>0</v>
      </c>
      <c r="L42" s="3">
        <v>0</v>
      </c>
      <c r="M42" s="6">
        <v>0</v>
      </c>
      <c r="O42" s="27" t="e">
        <f t="shared" si="1"/>
        <v>#DIV/0!</v>
      </c>
    </row>
    <row r="43" spans="1:15" ht="15.75">
      <c r="A43" s="56">
        <v>3</v>
      </c>
      <c r="B43" s="57"/>
      <c r="C43" s="1" t="s">
        <v>31</v>
      </c>
      <c r="D43" s="59">
        <f>+D44</f>
        <v>349858420</v>
      </c>
      <c r="E43" s="3">
        <f>+E44</f>
        <v>0</v>
      </c>
      <c r="F43" s="59">
        <f t="shared" si="0"/>
        <v>349858420</v>
      </c>
      <c r="G43" s="59"/>
      <c r="H43" s="59"/>
      <c r="I43" s="58"/>
      <c r="J43" s="3">
        <f>+J44</f>
        <v>0</v>
      </c>
      <c r="K43" s="3">
        <v>0</v>
      </c>
      <c r="L43" s="3">
        <v>0</v>
      </c>
      <c r="M43" s="6">
        <f>+M44</f>
        <v>0</v>
      </c>
      <c r="O43" s="27">
        <f t="shared" si="1"/>
        <v>0</v>
      </c>
    </row>
    <row r="44" spans="1:15" ht="15.75">
      <c r="A44" s="56">
        <v>36</v>
      </c>
      <c r="B44" s="57"/>
      <c r="C44" s="1" t="s">
        <v>32</v>
      </c>
      <c r="D44" s="59">
        <f>+D45</f>
        <v>349858420</v>
      </c>
      <c r="E44" s="3">
        <f>+E45</f>
        <v>0</v>
      </c>
      <c r="F44" s="58">
        <f t="shared" si="0"/>
        <v>349858420</v>
      </c>
      <c r="G44" s="59"/>
      <c r="H44" s="59"/>
      <c r="I44" s="58"/>
      <c r="J44" s="3">
        <f>+J45</f>
        <v>0</v>
      </c>
      <c r="K44" s="3">
        <v>0</v>
      </c>
      <c r="L44" s="3">
        <v>0</v>
      </c>
      <c r="M44" s="6">
        <f>+M45</f>
        <v>0</v>
      </c>
      <c r="O44" s="27">
        <f t="shared" si="1"/>
        <v>0</v>
      </c>
    </row>
    <row r="45" spans="1:15" ht="15.75">
      <c r="A45" s="56">
        <v>361</v>
      </c>
      <c r="B45" s="57"/>
      <c r="C45" s="1" t="s">
        <v>33</v>
      </c>
      <c r="D45" s="59">
        <f>+D46+D47</f>
        <v>349858420</v>
      </c>
      <c r="E45" s="3">
        <f>+E46+E47</f>
        <v>0</v>
      </c>
      <c r="F45" s="58">
        <f t="shared" si="0"/>
        <v>349858420</v>
      </c>
      <c r="G45" s="59"/>
      <c r="H45" s="59"/>
      <c r="I45" s="58"/>
      <c r="J45" s="3">
        <f>+J46+J47</f>
        <v>0</v>
      </c>
      <c r="K45" s="3">
        <v>0</v>
      </c>
      <c r="L45" s="3">
        <v>0</v>
      </c>
      <c r="M45" s="6">
        <f>+M46+M47</f>
        <v>0</v>
      </c>
      <c r="O45" s="27">
        <f t="shared" si="1"/>
        <v>0</v>
      </c>
    </row>
    <row r="46" spans="1:15" ht="15.75">
      <c r="A46" s="56">
        <v>36112</v>
      </c>
      <c r="B46" s="57">
        <v>10</v>
      </c>
      <c r="C46" s="1" t="s">
        <v>59</v>
      </c>
      <c r="D46" s="59">
        <v>1294836</v>
      </c>
      <c r="E46" s="3">
        <v>0</v>
      </c>
      <c r="F46" s="58">
        <f t="shared" si="0"/>
        <v>1294836</v>
      </c>
      <c r="G46" s="59"/>
      <c r="H46" s="59"/>
      <c r="I46" s="58"/>
      <c r="J46" s="3">
        <v>0</v>
      </c>
      <c r="K46" s="3"/>
      <c r="L46" s="3"/>
      <c r="M46" s="6">
        <v>0</v>
      </c>
      <c r="O46" s="27">
        <f t="shared" si="1"/>
        <v>0</v>
      </c>
    </row>
    <row r="47" spans="1:15" ht="33.75" customHeight="1" thickBot="1">
      <c r="A47" s="56">
        <v>36112</v>
      </c>
      <c r="B47" s="57">
        <v>20</v>
      </c>
      <c r="C47" s="1" t="s">
        <v>59</v>
      </c>
      <c r="D47" s="59">
        <v>348563584</v>
      </c>
      <c r="E47" s="3">
        <v>0</v>
      </c>
      <c r="F47" s="58">
        <f t="shared" si="0"/>
        <v>348563584</v>
      </c>
      <c r="G47" s="59"/>
      <c r="H47" s="59"/>
      <c r="I47" s="58"/>
      <c r="J47" s="3">
        <v>0</v>
      </c>
      <c r="K47" s="3"/>
      <c r="L47" s="3"/>
      <c r="M47" s="6">
        <v>0</v>
      </c>
      <c r="O47" s="27"/>
    </row>
    <row r="48" spans="1:15" ht="16.5" thickBot="1">
      <c r="A48" s="12" t="s">
        <v>61</v>
      </c>
      <c r="B48" s="13"/>
      <c r="C48" s="14" t="s">
        <v>62</v>
      </c>
      <c r="D48" s="15">
        <f>+D49+D68+D71+D76</f>
        <v>11880326999.39</v>
      </c>
      <c r="E48" s="16">
        <f>+E49+E68+E71+E76</f>
        <v>0</v>
      </c>
      <c r="F48" s="15">
        <f>+D48-E48</f>
        <v>11880326999.39</v>
      </c>
      <c r="G48" s="15"/>
      <c r="H48" s="15"/>
      <c r="I48" s="17"/>
      <c r="J48" s="16">
        <f>+J49+J68+J71+J76</f>
        <v>0</v>
      </c>
      <c r="K48" s="16">
        <f>+K49+K68+K71+K76</f>
        <v>0</v>
      </c>
      <c r="L48" s="16">
        <f>+L49+L68+L71+L76</f>
        <v>0</v>
      </c>
      <c r="M48" s="18">
        <f>+M49+M68+M71+M76</f>
        <v>0</v>
      </c>
      <c r="O48" s="27">
        <f aca="true" t="shared" si="3" ref="O48:O54">+M48/F48</f>
        <v>0</v>
      </c>
    </row>
    <row r="49" spans="1:15" ht="34.5" customHeight="1">
      <c r="A49" s="62">
        <v>113</v>
      </c>
      <c r="B49" s="63"/>
      <c r="C49" s="64" t="s">
        <v>79</v>
      </c>
      <c r="D49" s="65">
        <f>+D53+D55</f>
        <v>747261599</v>
      </c>
      <c r="E49" s="66">
        <f>+E53+E55</f>
        <v>0</v>
      </c>
      <c r="F49" s="67">
        <f>+D49-E49</f>
        <v>747261599</v>
      </c>
      <c r="G49" s="65"/>
      <c r="H49" s="65"/>
      <c r="I49" s="67"/>
      <c r="J49" s="66">
        <f>+J53+J55</f>
        <v>0</v>
      </c>
      <c r="K49" s="66">
        <v>0</v>
      </c>
      <c r="L49" s="66">
        <v>0</v>
      </c>
      <c r="M49" s="68">
        <f>+M53+M55</f>
        <v>0</v>
      </c>
      <c r="O49" s="27">
        <f t="shared" si="3"/>
        <v>0</v>
      </c>
    </row>
    <row r="50" spans="1:15" ht="15" customHeight="1" hidden="1">
      <c r="A50" s="56">
        <v>113601</v>
      </c>
      <c r="B50" s="57">
        <v>11</v>
      </c>
      <c r="C50" s="1" t="s">
        <v>63</v>
      </c>
      <c r="D50" s="59">
        <v>0</v>
      </c>
      <c r="E50" s="3">
        <v>0</v>
      </c>
      <c r="F50" s="58">
        <f>+D50-E50</f>
        <v>0</v>
      </c>
      <c r="G50" s="59"/>
      <c r="H50" s="59"/>
      <c r="I50" s="58"/>
      <c r="J50" s="3">
        <v>0</v>
      </c>
      <c r="K50" s="3">
        <v>0</v>
      </c>
      <c r="L50" s="3">
        <v>0</v>
      </c>
      <c r="M50" s="6">
        <v>0</v>
      </c>
      <c r="O50" s="27" t="e">
        <f t="shared" si="3"/>
        <v>#DIV/0!</v>
      </c>
    </row>
    <row r="51" spans="1:15" ht="15" customHeight="1" hidden="1">
      <c r="A51" s="56">
        <v>113601</v>
      </c>
      <c r="B51" s="57">
        <v>21</v>
      </c>
      <c r="C51" s="1" t="s">
        <v>63</v>
      </c>
      <c r="D51" s="59">
        <v>0</v>
      </c>
      <c r="E51" s="3"/>
      <c r="F51" s="58"/>
      <c r="G51" s="59"/>
      <c r="H51" s="59"/>
      <c r="I51" s="58"/>
      <c r="J51" s="3">
        <v>0</v>
      </c>
      <c r="K51" s="3"/>
      <c r="L51" s="3"/>
      <c r="M51" s="6">
        <v>0</v>
      </c>
      <c r="O51" s="27" t="e">
        <f t="shared" si="3"/>
        <v>#DIV/0!</v>
      </c>
    </row>
    <row r="52" spans="1:15" ht="35.25" customHeight="1" hidden="1">
      <c r="A52" s="56">
        <v>1136016</v>
      </c>
      <c r="B52" s="57">
        <v>10</v>
      </c>
      <c r="C52" s="1" t="s">
        <v>64</v>
      </c>
      <c r="D52" s="59">
        <v>0</v>
      </c>
      <c r="E52" s="3">
        <v>0</v>
      </c>
      <c r="F52" s="58">
        <f>+D52-E52</f>
        <v>0</v>
      </c>
      <c r="G52" s="59"/>
      <c r="H52" s="59"/>
      <c r="I52" s="58"/>
      <c r="J52" s="3">
        <v>0</v>
      </c>
      <c r="K52" s="3">
        <v>0</v>
      </c>
      <c r="L52" s="3">
        <v>0</v>
      </c>
      <c r="M52" s="6">
        <v>0</v>
      </c>
      <c r="O52" s="27" t="e">
        <f t="shared" si="3"/>
        <v>#DIV/0!</v>
      </c>
    </row>
    <row r="53" spans="1:15" ht="15" customHeight="1">
      <c r="A53" s="56">
        <v>113605</v>
      </c>
      <c r="B53" s="57"/>
      <c r="C53" s="1" t="s">
        <v>65</v>
      </c>
      <c r="D53" s="59">
        <f>+D54</f>
        <v>722611599</v>
      </c>
      <c r="E53" s="3">
        <f>+E54</f>
        <v>0</v>
      </c>
      <c r="F53" s="58">
        <f>+D53-E53</f>
        <v>722611599</v>
      </c>
      <c r="G53" s="59"/>
      <c r="H53" s="59"/>
      <c r="I53" s="58"/>
      <c r="J53" s="3">
        <f>+J54</f>
        <v>0</v>
      </c>
      <c r="K53" s="3">
        <v>0</v>
      </c>
      <c r="L53" s="3">
        <v>0</v>
      </c>
      <c r="M53" s="6">
        <f>+M54</f>
        <v>0</v>
      </c>
      <c r="O53" s="27">
        <f t="shared" si="3"/>
        <v>0</v>
      </c>
    </row>
    <row r="54" spans="1:15" ht="45" customHeight="1">
      <c r="A54" s="56">
        <v>1136057</v>
      </c>
      <c r="B54" s="57">
        <v>20</v>
      </c>
      <c r="C54" s="1" t="s">
        <v>66</v>
      </c>
      <c r="D54" s="59">
        <v>722611599</v>
      </c>
      <c r="E54" s="3">
        <v>0</v>
      </c>
      <c r="F54" s="58">
        <f>+D54-E54</f>
        <v>722611599</v>
      </c>
      <c r="G54" s="59"/>
      <c r="H54" s="59"/>
      <c r="I54" s="58"/>
      <c r="J54" s="3">
        <v>0</v>
      </c>
      <c r="K54" s="3">
        <v>0</v>
      </c>
      <c r="L54" s="3">
        <v>0</v>
      </c>
      <c r="M54" s="6">
        <v>0</v>
      </c>
      <c r="O54" s="27">
        <f t="shared" si="3"/>
        <v>0</v>
      </c>
    </row>
    <row r="55" spans="1:15" ht="33" customHeight="1">
      <c r="A55" s="56">
        <v>113607</v>
      </c>
      <c r="B55" s="57"/>
      <c r="C55" s="1" t="s">
        <v>76</v>
      </c>
      <c r="D55" s="59">
        <f>+D56</f>
        <v>24650000</v>
      </c>
      <c r="E55" s="3">
        <f>+E56</f>
        <v>0</v>
      </c>
      <c r="F55" s="58">
        <f>+D55-E55</f>
        <v>24650000</v>
      </c>
      <c r="G55" s="59"/>
      <c r="H55" s="59"/>
      <c r="I55" s="58"/>
      <c r="J55" s="3">
        <f>+J56</f>
        <v>0</v>
      </c>
      <c r="K55" s="3">
        <v>0</v>
      </c>
      <c r="L55" s="3">
        <v>0</v>
      </c>
      <c r="M55" s="6">
        <f>+M56</f>
        <v>0</v>
      </c>
      <c r="O55" s="27"/>
    </row>
    <row r="56" spans="1:15" ht="45" customHeight="1" thickBot="1">
      <c r="A56" s="69">
        <v>1136071</v>
      </c>
      <c r="B56" s="70">
        <v>20</v>
      </c>
      <c r="C56" s="71" t="s">
        <v>77</v>
      </c>
      <c r="D56" s="72">
        <v>24650000</v>
      </c>
      <c r="E56" s="73">
        <v>0</v>
      </c>
      <c r="F56" s="74">
        <f>+D56-E56</f>
        <v>24650000</v>
      </c>
      <c r="G56" s="72"/>
      <c r="H56" s="72"/>
      <c r="I56" s="74"/>
      <c r="J56" s="73">
        <v>0</v>
      </c>
      <c r="K56" s="73">
        <v>0</v>
      </c>
      <c r="L56" s="73">
        <v>0</v>
      </c>
      <c r="M56" s="75">
        <v>0</v>
      </c>
      <c r="O56" s="27"/>
    </row>
    <row r="57" spans="1:15" ht="22.5" customHeight="1">
      <c r="A57" s="19"/>
      <c r="B57" s="20"/>
      <c r="C57" s="21"/>
      <c r="D57" s="22"/>
      <c r="E57" s="23"/>
      <c r="F57" s="24"/>
      <c r="G57" s="22"/>
      <c r="H57" s="22"/>
      <c r="I57" s="24"/>
      <c r="J57" s="24"/>
      <c r="K57" s="24"/>
      <c r="L57" s="24"/>
      <c r="M57" s="24"/>
      <c r="O57" s="27"/>
    </row>
    <row r="58" spans="1:15" ht="12.75" customHeight="1" thickBot="1">
      <c r="A58" s="76"/>
      <c r="C58" s="25"/>
      <c r="D58" s="77"/>
      <c r="E58" s="78"/>
      <c r="F58" s="26"/>
      <c r="G58" s="77"/>
      <c r="H58" s="77"/>
      <c r="I58" s="26"/>
      <c r="J58" s="26"/>
      <c r="K58" s="26"/>
      <c r="L58" s="26"/>
      <c r="M58" s="26"/>
      <c r="O58" s="27"/>
    </row>
    <row r="59" spans="1:13" ht="15">
      <c r="A59" s="131" t="s">
        <v>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3"/>
    </row>
    <row r="60" spans="1:13" ht="15">
      <c r="A60" s="125" t="s">
        <v>1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1:13" ht="3" customHeight="1">
      <c r="A61" s="37"/>
      <c r="M61" s="38"/>
    </row>
    <row r="62" spans="1:13" ht="13.5" customHeight="1">
      <c r="A62" s="39" t="s">
        <v>2</v>
      </c>
      <c r="D62" s="79"/>
      <c r="M62" s="38"/>
    </row>
    <row r="63" spans="1:13" ht="2.25" customHeight="1">
      <c r="A63" s="37"/>
      <c r="M63" s="40"/>
    </row>
    <row r="64" spans="1:13" ht="18.75" customHeight="1">
      <c r="A64" s="37" t="s">
        <v>3</v>
      </c>
      <c r="C64" s="29" t="s">
        <v>4</v>
      </c>
      <c r="F64" s="31" t="str">
        <f>F8</f>
        <v>MES:</v>
      </c>
      <c r="J64" s="31" t="str">
        <f>J8:M8</f>
        <v>ENERO</v>
      </c>
      <c r="K64" s="29"/>
      <c r="M64" s="38" t="str">
        <f>M8</f>
        <v>VIGENCIA: 2017</v>
      </c>
    </row>
    <row r="65" spans="1:13" ht="4.5" customHeight="1" thickBot="1">
      <c r="A65" s="41"/>
      <c r="B65" s="42"/>
      <c r="C65" s="42"/>
      <c r="D65" s="42"/>
      <c r="E65" s="43"/>
      <c r="F65" s="44"/>
      <c r="G65" s="44"/>
      <c r="H65" s="44"/>
      <c r="I65" s="44"/>
      <c r="J65" s="44"/>
      <c r="K65" s="44"/>
      <c r="L65" s="44"/>
      <c r="M65" s="45"/>
    </row>
    <row r="66" spans="1:13" ht="14.25" customHeight="1" thickBot="1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6"/>
    </row>
    <row r="67" spans="1:13" ht="54" customHeight="1" thickBot="1">
      <c r="A67" s="46" t="s">
        <v>5</v>
      </c>
      <c r="B67" s="47"/>
      <c r="C67" s="47" t="s">
        <v>6</v>
      </c>
      <c r="D67" s="48" t="s">
        <v>7</v>
      </c>
      <c r="E67" s="49" t="s">
        <v>8</v>
      </c>
      <c r="F67" s="48" t="s">
        <v>9</v>
      </c>
      <c r="G67" s="48"/>
      <c r="H67" s="48"/>
      <c r="I67" s="48"/>
      <c r="J67" s="48" t="s">
        <v>10</v>
      </c>
      <c r="K67" s="48" t="s">
        <v>11</v>
      </c>
      <c r="L67" s="48" t="s">
        <v>12</v>
      </c>
      <c r="M67" s="50" t="s">
        <v>13</v>
      </c>
    </row>
    <row r="68" spans="1:15" s="25" customFormat="1" ht="33" customHeight="1">
      <c r="A68" s="80">
        <v>223</v>
      </c>
      <c r="B68" s="64"/>
      <c r="C68" s="64" t="s">
        <v>67</v>
      </c>
      <c r="D68" s="81">
        <f>+D69</f>
        <v>62818700.39</v>
      </c>
      <c r="E68" s="66">
        <f>+E69</f>
        <v>0</v>
      </c>
      <c r="F68" s="67">
        <f aca="true" t="shared" si="4" ref="F68:F75">+D68-E68</f>
        <v>62818700.39</v>
      </c>
      <c r="G68" s="81"/>
      <c r="H68" s="81"/>
      <c r="I68" s="82"/>
      <c r="J68" s="67">
        <f>+J69</f>
        <v>0</v>
      </c>
      <c r="K68" s="67"/>
      <c r="L68" s="67"/>
      <c r="M68" s="83">
        <f>+M69</f>
        <v>0</v>
      </c>
      <c r="O68" s="27">
        <f aca="true" t="shared" si="5" ref="O68:O75">+M68/F68</f>
        <v>0</v>
      </c>
    </row>
    <row r="69" spans="1:15" s="25" customFormat="1" ht="23.25" customHeight="1">
      <c r="A69" s="84">
        <v>223600</v>
      </c>
      <c r="B69" s="1"/>
      <c r="C69" s="1" t="s">
        <v>68</v>
      </c>
      <c r="D69" s="85">
        <f>+D70</f>
        <v>62818700.39</v>
      </c>
      <c r="E69" s="3">
        <f>+E70</f>
        <v>0</v>
      </c>
      <c r="F69" s="58">
        <f t="shared" si="4"/>
        <v>62818700.39</v>
      </c>
      <c r="G69" s="85"/>
      <c r="H69" s="85"/>
      <c r="I69" s="86"/>
      <c r="J69" s="58">
        <f>+J70</f>
        <v>0</v>
      </c>
      <c r="K69" s="58"/>
      <c r="L69" s="58"/>
      <c r="M69" s="87">
        <f>+M70</f>
        <v>0</v>
      </c>
      <c r="O69" s="27">
        <f t="shared" si="5"/>
        <v>0</v>
      </c>
    </row>
    <row r="70" spans="1:15" s="25" customFormat="1" ht="62.25" customHeight="1">
      <c r="A70" s="84">
        <v>2236001</v>
      </c>
      <c r="B70" s="1">
        <v>20</v>
      </c>
      <c r="C70" s="1" t="s">
        <v>69</v>
      </c>
      <c r="D70" s="85">
        <v>62818700.39</v>
      </c>
      <c r="E70" s="3">
        <v>0</v>
      </c>
      <c r="F70" s="58">
        <f t="shared" si="4"/>
        <v>62818700.39</v>
      </c>
      <c r="G70" s="85"/>
      <c r="H70" s="85"/>
      <c r="I70" s="86"/>
      <c r="J70" s="58">
        <v>0</v>
      </c>
      <c r="K70" s="58"/>
      <c r="L70" s="58"/>
      <c r="M70" s="87">
        <v>0</v>
      </c>
      <c r="O70" s="27">
        <f t="shared" si="5"/>
        <v>0</v>
      </c>
    </row>
    <row r="71" spans="1:16" s="25" customFormat="1" ht="57.75" customHeight="1">
      <c r="A71" s="84">
        <v>520</v>
      </c>
      <c r="B71" s="1"/>
      <c r="C71" s="1" t="s">
        <v>70</v>
      </c>
      <c r="D71" s="85">
        <f>+D72</f>
        <v>7376363628</v>
      </c>
      <c r="E71" s="58">
        <f>+E72</f>
        <v>0</v>
      </c>
      <c r="F71" s="85">
        <f t="shared" si="4"/>
        <v>7376363628</v>
      </c>
      <c r="G71" s="85"/>
      <c r="H71" s="85"/>
      <c r="I71" s="86"/>
      <c r="J71" s="58">
        <f>+J72</f>
        <v>0</v>
      </c>
      <c r="K71" s="58">
        <f>+K72</f>
        <v>0</v>
      </c>
      <c r="L71" s="58">
        <f>+L72</f>
        <v>0</v>
      </c>
      <c r="M71" s="87">
        <f>+M72</f>
        <v>0</v>
      </c>
      <c r="O71" s="27">
        <f t="shared" si="5"/>
        <v>0</v>
      </c>
      <c r="P71" s="88">
        <f>+M71-10384330698</f>
        <v>-10384330698</v>
      </c>
    </row>
    <row r="72" spans="1:15" s="25" customFormat="1" ht="15.75" customHeight="1">
      <c r="A72" s="84">
        <v>520600</v>
      </c>
      <c r="B72" s="1"/>
      <c r="C72" s="1" t="s">
        <v>68</v>
      </c>
      <c r="D72" s="85">
        <f>SUM(D73:D75)</f>
        <v>7376363628</v>
      </c>
      <c r="E72" s="28">
        <f>SUM(E73:E75)</f>
        <v>0</v>
      </c>
      <c r="F72" s="85">
        <f t="shared" si="4"/>
        <v>7376363628</v>
      </c>
      <c r="G72" s="85"/>
      <c r="H72" s="85"/>
      <c r="I72" s="86"/>
      <c r="J72" s="58">
        <f>SUM(J73:J75)</f>
        <v>0</v>
      </c>
      <c r="K72" s="58">
        <v>0</v>
      </c>
      <c r="L72" s="58">
        <v>0</v>
      </c>
      <c r="M72" s="87">
        <f>SUM(M73:M75)</f>
        <v>0</v>
      </c>
      <c r="O72" s="27">
        <f t="shared" si="5"/>
        <v>0</v>
      </c>
    </row>
    <row r="73" spans="1:15" s="25" customFormat="1" ht="32.25" customHeight="1">
      <c r="A73" s="84">
        <v>5206002</v>
      </c>
      <c r="B73" s="1">
        <v>20</v>
      </c>
      <c r="C73" s="1" t="s">
        <v>71</v>
      </c>
      <c r="D73" s="85">
        <v>6785227530</v>
      </c>
      <c r="E73" s="3">
        <v>0</v>
      </c>
      <c r="F73" s="58">
        <f t="shared" si="4"/>
        <v>6785227530</v>
      </c>
      <c r="G73" s="85"/>
      <c r="H73" s="85"/>
      <c r="I73" s="86"/>
      <c r="J73" s="60">
        <v>0</v>
      </c>
      <c r="K73" s="60"/>
      <c r="L73" s="60"/>
      <c r="M73" s="89">
        <v>0</v>
      </c>
      <c r="O73" s="27">
        <f t="shared" si="5"/>
        <v>0</v>
      </c>
    </row>
    <row r="74" spans="1:15" s="25" customFormat="1" ht="45" customHeight="1">
      <c r="A74" s="84">
        <v>5206003</v>
      </c>
      <c r="B74" s="1">
        <v>20</v>
      </c>
      <c r="C74" s="1" t="s">
        <v>78</v>
      </c>
      <c r="D74" s="85">
        <v>7609855</v>
      </c>
      <c r="E74" s="3">
        <v>0</v>
      </c>
      <c r="F74" s="58">
        <f t="shared" si="4"/>
        <v>7609855</v>
      </c>
      <c r="G74" s="85"/>
      <c r="H74" s="85"/>
      <c r="I74" s="86"/>
      <c r="J74" s="60">
        <v>0</v>
      </c>
      <c r="K74" s="60"/>
      <c r="L74" s="60"/>
      <c r="M74" s="89">
        <v>0</v>
      </c>
      <c r="O74" s="27">
        <f t="shared" si="5"/>
        <v>0</v>
      </c>
    </row>
    <row r="75" spans="1:15" s="25" customFormat="1" ht="35.25" customHeight="1">
      <c r="A75" s="84">
        <v>5206007</v>
      </c>
      <c r="B75" s="1">
        <v>20</v>
      </c>
      <c r="C75" s="1" t="s">
        <v>72</v>
      </c>
      <c r="D75" s="85">
        <v>583526243</v>
      </c>
      <c r="E75" s="3">
        <v>0</v>
      </c>
      <c r="F75" s="58">
        <f t="shared" si="4"/>
        <v>583526243</v>
      </c>
      <c r="G75" s="85"/>
      <c r="H75" s="85"/>
      <c r="I75" s="86"/>
      <c r="J75" s="58">
        <v>0</v>
      </c>
      <c r="K75" s="58"/>
      <c r="L75" s="58"/>
      <c r="M75" s="87">
        <v>0</v>
      </c>
      <c r="O75" s="27">
        <f t="shared" si="5"/>
        <v>0</v>
      </c>
    </row>
    <row r="76" spans="1:15" s="25" customFormat="1" ht="45.75" customHeight="1">
      <c r="A76" s="80">
        <v>530</v>
      </c>
      <c r="B76" s="64"/>
      <c r="C76" s="64" t="s">
        <v>73</v>
      </c>
      <c r="D76" s="81">
        <f>+D77</f>
        <v>3693883072</v>
      </c>
      <c r="E76" s="90">
        <f>+E77</f>
        <v>0</v>
      </c>
      <c r="F76" s="67">
        <f>+D76-E76</f>
        <v>3693883072</v>
      </c>
      <c r="G76" s="81"/>
      <c r="H76" s="81"/>
      <c r="I76" s="82"/>
      <c r="J76" s="90">
        <f>+J77</f>
        <v>0</v>
      </c>
      <c r="K76" s="90">
        <v>0</v>
      </c>
      <c r="L76" s="90">
        <v>0</v>
      </c>
      <c r="M76" s="91">
        <f>+M77</f>
        <v>0</v>
      </c>
      <c r="O76" s="27">
        <f>+M76/F76</f>
        <v>0</v>
      </c>
    </row>
    <row r="77" spans="1:15" s="25" customFormat="1" ht="45.75" customHeight="1">
      <c r="A77" s="84">
        <v>530600</v>
      </c>
      <c r="B77" s="1"/>
      <c r="C77" s="1" t="s">
        <v>68</v>
      </c>
      <c r="D77" s="85">
        <f>+D78</f>
        <v>3693883072</v>
      </c>
      <c r="E77" s="28">
        <f>+E78</f>
        <v>0</v>
      </c>
      <c r="F77" s="58">
        <f>+D77-E77</f>
        <v>3693883072</v>
      </c>
      <c r="G77" s="85"/>
      <c r="H77" s="85"/>
      <c r="I77" s="86"/>
      <c r="J77" s="90">
        <f>+J78</f>
        <v>0</v>
      </c>
      <c r="K77" s="90">
        <v>0</v>
      </c>
      <c r="L77" s="90">
        <v>0</v>
      </c>
      <c r="M77" s="91">
        <f>+M78</f>
        <v>0</v>
      </c>
      <c r="O77" s="27">
        <f>+M77/F77</f>
        <v>0</v>
      </c>
    </row>
    <row r="78" spans="1:15" s="25" customFormat="1" ht="48.75" customHeight="1" thickBot="1">
      <c r="A78" s="92">
        <v>5306003</v>
      </c>
      <c r="B78" s="93">
        <v>20</v>
      </c>
      <c r="C78" s="93" t="s">
        <v>74</v>
      </c>
      <c r="D78" s="94">
        <v>3693883072</v>
      </c>
      <c r="E78" s="95">
        <v>0</v>
      </c>
      <c r="F78" s="96">
        <f>+D78-E78</f>
        <v>3693883072</v>
      </c>
      <c r="G78" s="94"/>
      <c r="H78" s="94"/>
      <c r="I78" s="97"/>
      <c r="J78" s="96">
        <v>0</v>
      </c>
      <c r="K78" s="96"/>
      <c r="L78" s="96"/>
      <c r="M78" s="98">
        <v>0</v>
      </c>
      <c r="O78" s="27">
        <f>+M78/F78</f>
        <v>0</v>
      </c>
    </row>
    <row r="79" spans="1:15" ht="16.5" thickBot="1">
      <c r="A79" s="123" t="s">
        <v>75</v>
      </c>
      <c r="B79" s="124"/>
      <c r="C79" s="124"/>
      <c r="D79" s="12">
        <f>+D12+D48</f>
        <v>12697545821.939999</v>
      </c>
      <c r="E79" s="28">
        <f>+E12+E48</f>
        <v>0</v>
      </c>
      <c r="F79" s="12">
        <f>+D79-E79</f>
        <v>12697545821.939999</v>
      </c>
      <c r="G79" s="15"/>
      <c r="H79" s="15"/>
      <c r="I79" s="99" t="e">
        <f>+I20+I25+I43+I49+I71+#REF!</f>
        <v>#REF!</v>
      </c>
      <c r="J79" s="12">
        <f>+J12+J48</f>
        <v>610836</v>
      </c>
      <c r="K79" s="12">
        <f>+K12+K48</f>
        <v>0</v>
      </c>
      <c r="L79" s="12">
        <f>+L12+L48</f>
        <v>0</v>
      </c>
      <c r="M79" s="100">
        <f>+M12+M48</f>
        <v>610836</v>
      </c>
      <c r="O79" s="27">
        <f>+M79/F79</f>
        <v>4.810661907158003E-05</v>
      </c>
    </row>
    <row r="80" spans="1:13" ht="15">
      <c r="A80" s="32"/>
      <c r="B80" s="33"/>
      <c r="C80" s="33"/>
      <c r="D80" s="35"/>
      <c r="E80" s="101"/>
      <c r="F80" s="35"/>
      <c r="G80" s="36"/>
      <c r="H80" s="35"/>
      <c r="I80" s="35" t="s">
        <v>34</v>
      </c>
      <c r="J80" s="35"/>
      <c r="K80" s="35" t="s">
        <v>35</v>
      </c>
      <c r="L80" s="35"/>
      <c r="M80" s="36"/>
    </row>
    <row r="81" spans="1:13" ht="15">
      <c r="A81" s="37"/>
      <c r="D81" s="31"/>
      <c r="E81" s="78"/>
      <c r="G81" s="38"/>
      <c r="M81" s="38"/>
    </row>
    <row r="82" spans="1:14" ht="15">
      <c r="A82" s="37"/>
      <c r="D82" s="31"/>
      <c r="E82" s="78"/>
      <c r="G82" s="38"/>
      <c r="H82" s="102"/>
      <c r="I82" s="103"/>
      <c r="J82" s="103"/>
      <c r="K82" s="103"/>
      <c r="L82" s="103"/>
      <c r="M82" s="104"/>
      <c r="N82" s="102"/>
    </row>
    <row r="83" spans="1:14" ht="15">
      <c r="A83" s="105" t="s">
        <v>44</v>
      </c>
      <c r="B83" s="106"/>
      <c r="C83" s="106"/>
      <c r="D83" s="106"/>
      <c r="E83" s="107"/>
      <c r="F83" s="107" t="s">
        <v>36</v>
      </c>
      <c r="G83" s="107"/>
      <c r="H83" s="108"/>
      <c r="I83" s="102"/>
      <c r="J83" s="103"/>
      <c r="K83" s="109"/>
      <c r="L83" s="103"/>
      <c r="M83" s="104"/>
      <c r="N83" s="102"/>
    </row>
    <row r="84" spans="1:14" ht="15">
      <c r="A84" s="110" t="s">
        <v>45</v>
      </c>
      <c r="B84" s="106"/>
      <c r="C84" s="106"/>
      <c r="D84" s="106"/>
      <c r="E84" s="111"/>
      <c r="F84" s="111" t="s">
        <v>46</v>
      </c>
      <c r="G84" s="111"/>
      <c r="H84" s="112"/>
      <c r="I84" s="102"/>
      <c r="J84" s="103"/>
      <c r="K84" s="113"/>
      <c r="L84" s="103"/>
      <c r="M84" s="104"/>
      <c r="N84" s="102"/>
    </row>
    <row r="85" spans="1:14" ht="15">
      <c r="A85" s="110" t="s">
        <v>47</v>
      </c>
      <c r="B85" s="106"/>
      <c r="C85" s="106"/>
      <c r="D85" s="106"/>
      <c r="E85" s="114"/>
      <c r="F85" s="114" t="s">
        <v>48</v>
      </c>
      <c r="G85" s="107"/>
      <c r="H85" s="108"/>
      <c r="I85" s="102"/>
      <c r="J85" s="103"/>
      <c r="K85" s="109"/>
      <c r="L85" s="103"/>
      <c r="M85" s="104"/>
      <c r="N85" s="102"/>
    </row>
    <row r="86" spans="1:14" ht="15">
      <c r="A86" s="110"/>
      <c r="B86" s="106"/>
      <c r="C86" s="106"/>
      <c r="D86" s="106"/>
      <c r="E86" s="111"/>
      <c r="F86" s="111"/>
      <c r="G86" s="111"/>
      <c r="H86" s="112"/>
      <c r="I86" s="103"/>
      <c r="J86" s="103"/>
      <c r="K86" s="103"/>
      <c r="L86" s="103"/>
      <c r="M86" s="104"/>
      <c r="N86" s="102"/>
    </row>
    <row r="87" spans="1:14" ht="15">
      <c r="A87" s="105"/>
      <c r="B87" s="106"/>
      <c r="C87" s="106"/>
      <c r="D87" s="114"/>
      <c r="E87" s="115"/>
      <c r="F87" s="114"/>
      <c r="G87" s="108"/>
      <c r="H87" s="103"/>
      <c r="I87" s="103"/>
      <c r="J87" s="103"/>
      <c r="K87" s="103"/>
      <c r="L87" s="103"/>
      <c r="M87" s="104"/>
      <c r="N87" s="102"/>
    </row>
    <row r="88" spans="1:14" ht="15">
      <c r="A88" s="110"/>
      <c r="B88" s="111"/>
      <c r="C88" s="111" t="s">
        <v>37</v>
      </c>
      <c r="D88" s="111" t="s">
        <v>41</v>
      </c>
      <c r="E88" s="111"/>
      <c r="F88" s="114"/>
      <c r="G88" s="114"/>
      <c r="H88" s="114"/>
      <c r="I88" s="116"/>
      <c r="J88" s="117" t="s">
        <v>36</v>
      </c>
      <c r="K88" s="109"/>
      <c r="L88" s="109"/>
      <c r="M88" s="118"/>
      <c r="N88" s="102"/>
    </row>
    <row r="89" spans="1:14" ht="15">
      <c r="A89" s="105"/>
      <c r="B89" s="111" t="s">
        <v>50</v>
      </c>
      <c r="C89" s="111"/>
      <c r="D89" s="111" t="s">
        <v>42</v>
      </c>
      <c r="E89" s="111"/>
      <c r="F89" s="111"/>
      <c r="G89" s="111"/>
      <c r="H89" s="111"/>
      <c r="I89" s="112"/>
      <c r="J89" s="117" t="s">
        <v>40</v>
      </c>
      <c r="K89" s="109"/>
      <c r="L89" s="113"/>
      <c r="M89" s="118"/>
      <c r="N89" s="102"/>
    </row>
    <row r="90" spans="1:14" ht="15">
      <c r="A90" s="110"/>
      <c r="B90" s="111" t="s">
        <v>49</v>
      </c>
      <c r="C90" s="111"/>
      <c r="D90" s="111" t="s">
        <v>43</v>
      </c>
      <c r="E90" s="111"/>
      <c r="F90" s="114"/>
      <c r="G90" s="114"/>
      <c r="H90" s="114"/>
      <c r="I90" s="116"/>
      <c r="J90" s="117" t="s">
        <v>38</v>
      </c>
      <c r="K90" s="109"/>
      <c r="L90" s="109"/>
      <c r="M90" s="118"/>
      <c r="N90" s="102"/>
    </row>
    <row r="91" spans="1:14" ht="15">
      <c r="A91" s="110"/>
      <c r="B91" s="106"/>
      <c r="C91" s="111"/>
      <c r="D91" s="111"/>
      <c r="E91" s="111"/>
      <c r="F91" s="111"/>
      <c r="G91" s="111"/>
      <c r="H91" s="111"/>
      <c r="I91" s="112"/>
      <c r="J91" s="109"/>
      <c r="K91" s="109"/>
      <c r="L91" s="109"/>
      <c r="M91" s="118"/>
      <c r="N91" s="102"/>
    </row>
    <row r="92" spans="1:14" ht="6.75" customHeight="1" thickBot="1">
      <c r="A92" s="41"/>
      <c r="B92" s="42"/>
      <c r="C92" s="119"/>
      <c r="D92" s="119"/>
      <c r="E92" s="120"/>
      <c r="F92" s="121"/>
      <c r="G92" s="121"/>
      <c r="H92" s="121"/>
      <c r="I92" s="121"/>
      <c r="J92" s="121"/>
      <c r="K92" s="121"/>
      <c r="L92" s="121"/>
      <c r="M92" s="122"/>
      <c r="N92" s="102"/>
    </row>
  </sheetData>
  <sheetProtection/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rowBreaks count="1" manualBreakCount="1">
    <brk id="56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Simona Orozco Mindiola</dc:creator>
  <cp:keywords/>
  <dc:description/>
  <cp:lastModifiedBy>Aura Simona Orozco Mindiola</cp:lastModifiedBy>
  <cp:lastPrinted>2017-02-15T20:28:38Z</cp:lastPrinted>
  <dcterms:created xsi:type="dcterms:W3CDTF">2015-02-27T16:44:57Z</dcterms:created>
  <dcterms:modified xsi:type="dcterms:W3CDTF">2017-02-20T19:36:05Z</dcterms:modified>
  <cp:category/>
  <cp:version/>
  <cp:contentType/>
  <cp:contentStatus/>
</cp:coreProperties>
</file>