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florez\Downloads\"/>
    </mc:Choice>
  </mc:AlternateContent>
  <bookViews>
    <workbookView xWindow="0" yWindow="0" windowWidth="24000" windowHeight="9735"/>
  </bookViews>
  <sheets>
    <sheet name="Hoja1" sheetId="1" r:id="rId1"/>
    <sheet name="Hoja2" sheetId="2" state="hidden"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H29" i="2" l="1"/>
  <c r="F24" i="2"/>
  <c r="F21" i="2"/>
  <c r="F20" i="2"/>
  <c r="F17" i="2"/>
  <c r="F16" i="2"/>
  <c r="F15" i="2"/>
  <c r="F14" i="2"/>
  <c r="F9" i="2"/>
</calcChain>
</file>

<file path=xl/comments1.xml><?xml version="1.0" encoding="utf-8"?>
<comments xmlns="http://schemas.openxmlformats.org/spreadsheetml/2006/main">
  <authors>
    <author>Alejandro Forero Guzman</author>
  </authors>
  <commentList>
    <comment ref="B6" authorId="0" shapeId="0">
      <text>
        <r>
          <rPr>
            <b/>
            <sz val="9"/>
            <color indexed="81"/>
            <rFont val="Tahoma"/>
            <family val="2"/>
          </rPr>
          <t>Alejandro Forero Guzman:</t>
        </r>
        <r>
          <rPr>
            <sz val="9"/>
            <color indexed="81"/>
            <rFont val="Tahoma"/>
            <family val="2"/>
          </rPr>
          <t xml:space="preserve">
p.ej
https://www.contratos.gov.co/consultas/detalleProceso.do?numConstancia=16-11-4757285</t>
        </r>
      </text>
    </comment>
  </commentList>
</comments>
</file>

<file path=xl/sharedStrings.xml><?xml version="1.0" encoding="utf-8"?>
<sst xmlns="http://schemas.openxmlformats.org/spreadsheetml/2006/main" count="195" uniqueCount="137">
  <si>
    <t xml:space="preserve">Número </t>
  </si>
  <si>
    <t>Objeto</t>
  </si>
  <si>
    <t xml:space="preserve">fecha </t>
  </si>
  <si>
    <t>URL SECOP</t>
  </si>
  <si>
    <t>Otrosí No. 4</t>
  </si>
  <si>
    <t>fecha de inicio</t>
  </si>
  <si>
    <t>AGENCIA NACIONAL DE INFRAESTRUCTURA</t>
  </si>
  <si>
    <t>ADICIONES - MODIFICACIONES - OTROSÍ- ACTAS</t>
  </si>
  <si>
    <t>FECHA: 
Diciembre de 2014</t>
  </si>
  <si>
    <t>ARMENIA- PEREIRA- MANIZALES</t>
  </si>
  <si>
    <t>NOMBRE DE LA MODIFICACIÓN</t>
  </si>
  <si>
    <t>FECHA</t>
  </si>
  <si>
    <t>OBJETO</t>
  </si>
  <si>
    <t>Plazo Adicional</t>
  </si>
  <si>
    <t>Obras</t>
  </si>
  <si>
    <t>Valor de la modificación</t>
  </si>
  <si>
    <t>Pesos Año</t>
  </si>
  <si>
    <t>Pesos  Dic 2014</t>
  </si>
  <si>
    <t>Otrosi No. 1</t>
  </si>
  <si>
    <t>Mayo 06/97</t>
  </si>
  <si>
    <t>Aclarar que el valor del Contrato es indeterminado, que para el pago del impuesto de timbre se toma el valor definido en la clausula cuarta"valor del contrato"</t>
  </si>
  <si>
    <t>Otrosi No. 2</t>
  </si>
  <si>
    <t>Julio 08/99</t>
  </si>
  <si>
    <t>MODIFICACION AL CONTRATO DE CONCESION, donde se modifican los literales g,k,o,p y del paragrafo octavo de la clausula quinta forma de pago y suspensión parcial de la ejecución del contrato de concesión(Dic3/98 a Ene 4/99).</t>
  </si>
  <si>
    <t>Otrosi No. 3</t>
  </si>
  <si>
    <t>Diciembre 23/99</t>
  </si>
  <si>
    <t>OTROSI AL CONTRATO DE CONCESION, Reanudación etapa de construcción y rehabilitación una vez entregados los recursos por parte del estado para el año 1999</t>
  </si>
  <si>
    <t>Contrato Adicional No. 1</t>
  </si>
  <si>
    <t>Junio 16/00</t>
  </si>
  <si>
    <t>CONTRATO ADICIONAL MODIFICATORIO DEL CONTRATO DE CONCESION, Suprimir del alcance el tramo Chinchina - La Uribe tramo 2 ruta 29, rehabilitación y operación simón Bolivar, terer carril chinchiná - La Ye, Incluir en el contrato Rio Consota - Terminal Pereira, Tercer Carril Club de Tiro - Terminal, calzada existente avenida ferrocarril, Segunda Calzada Avenida Ferrocarril, Tercer carril romelia - Postrera, Sda Calzada Chinchiná La Ye, y otros.</t>
  </si>
  <si>
    <t>8,42 años</t>
  </si>
  <si>
    <t>Diseño rehabilitación operación y mantenimiento Rio Consota - Terminal Pereira, calzada existente avenida ferrocarril, Diseño construcción operación y mantenimiento Tercer Carril Club de Tiro - Terminal, Segunda Calzada Avenida Ferrocarril, Tercer carril romelia - Postrera, Sda Calzada Chinchiná La Ye, retornos jersey lact, la aldea, rio barbas y el jordan, intersección Chinchiná, intersección la manuela, interseccion estadio de santa rosa</t>
  </si>
  <si>
    <t>Septiembre 17/01</t>
  </si>
  <si>
    <t>OTROSI. Modificación fechas límites de ejecución de obras. Se compromete el Invias a entregar predios al Concesionario para Construcción de Variante Sur de Pereira, Se compromete el Concesionario a inicar la constreucción de Varante Sur 30 dias despues de la entrega de predios.</t>
  </si>
  <si>
    <t>Contrato Adicional No. 2</t>
  </si>
  <si>
    <t>Mayo 20/03</t>
  </si>
  <si>
    <t>MODIFICACION AL ANEXO 1 DEL ACTA DE ACUERDO DE FECHA 18 DE ABRIL DE 2000 CONTRATO ADICIONAL MIDIFICATORIO DEL CONTRATO DE CONCESION, Modificación al contrato adicional de junio 16 de 2000. destinar recursos de rendimientos financieros a las cuentas obras complementarias y reserva para adquisición de predios.</t>
  </si>
  <si>
    <t>Modificacion al Contrato de Concesion</t>
  </si>
  <si>
    <t>Mayo 18 de/04</t>
  </si>
  <si>
    <t>MODIFICACION AL CONTRATO DE CONCESION, reemplazo en el contrato de Concesión del INVIAS por el INCO, en todos sus aspectos, polizas y demas aspectos legales</t>
  </si>
  <si>
    <t>Otrosí Nio. 5al Contrato de Concesion</t>
  </si>
  <si>
    <t>Marzo 30/05</t>
  </si>
  <si>
    <t>OTROSI AL CONTRATO DE CONCESION, donde se crea una subcuenta dentro de la cuenta obras complementarias para disponer doce mil millones de febrero de 2005 para la reanudación de la fase 1 de la variante sur de Pereira.</t>
  </si>
  <si>
    <t>Contrato Adicional No. 3</t>
  </si>
  <si>
    <t>Mayo 04/05</t>
  </si>
  <si>
    <t>CONTRATO ADICIONAL AL CONTRATO DE CONCESION. Continuación de la construcción de la Fase 1 de Variante Sur de Pereira</t>
  </si>
  <si>
    <t>Variante Sur de Pereira Fase 1</t>
  </si>
  <si>
    <t>Otrosi No. 6</t>
  </si>
  <si>
    <t>Junio 09/05</t>
  </si>
  <si>
    <t>OTROSI AL CONTRATO ADICIONAL DE FECHA 4 DE MAYO DE 2005 DEL CONTRATO DE CONCESION. Se acuerda el valor exacto del costo de construcción de la fase 1 de Variante Sur de Pereira, Se adicionan recursos a los 12 mil millones de febrero de 2005 ya contratados, se define el plazo de la ejecución de esta obra.</t>
  </si>
  <si>
    <t>Contrato Adicional No. 4</t>
  </si>
  <si>
    <t>CONTRATO ADICIONAL AL CONTRATO DE CONCESION PARA CONSTRUCCION DE  2 OBRAS COMPLEMENTARIAS. Retorno el roble, Retorno Minitas, Diseño puente San Peregrino.</t>
  </si>
  <si>
    <t>Retorno el roble, Retorno Minitas, Diseño puente San Peregrino.</t>
  </si>
  <si>
    <t>Otrosí No. 7</t>
  </si>
  <si>
    <t>Junio 15/05</t>
  </si>
  <si>
    <t xml:space="preserve">OTROSI AL CONTRATO DE CONCESION ,TRIBUNALES DE REESTRUCTURACION Y DESEQUILIBRIO, Se condicionan a la existencia de recursos del estado el tunel de Sta Rosa, El Tercer carril Club de Tiro Terminal, Segunda Calzada Avenida Ferrocarril, Tercer Carril Romelia - Postrera, Incluir en el contrato la solución el Mandarino Estadio y La Rehabilitación La Paila - Calarcá. EN ESTE OTROSI EL VALOR DEL CONTRATO SE AJUSTÓ A $197.655 MILLONES DE SEPTIEMBRE DE 1996. ESTE VALOR NO INCLUYÓ LAS OBRAS ADICIONALES CONTRATADAS EN MAYO Y JUNIO DE 2005.
</t>
  </si>
  <si>
    <t xml:space="preserve"> -1,5 meses </t>
  </si>
  <si>
    <t>Diseño construcción mantenimiento y operación de la solución vial el Mandarino Estadio de Santa Rosa y  el Diseño rehabilitación mantenimiento y operación de La Paila - Calarcá</t>
  </si>
  <si>
    <t>Otrosí No. 8</t>
  </si>
  <si>
    <t>Enero 31/06</t>
  </si>
  <si>
    <t>OTROSI AL CONTRATO DE CONCESION, se modifica sin que implique la etapa de operación la puesta en servicio de los elementos de operación vial.</t>
  </si>
  <si>
    <t>Otrosí de Modificacion</t>
  </si>
  <si>
    <t>Junio 08/06</t>
  </si>
  <si>
    <t>OTROSI DE MODIFICACION No.1 AL OTROSI No.1 AL CONTRATO ADICIONAL DE FECHA 4 DE MAYO DEL 2005 DEL CONTRATO DE CONCESION, en el cual se define una neva fecha para la culminación de las obras en Variante Sur de Pereira.</t>
  </si>
  <si>
    <t>Contrato Adicional No. 5</t>
  </si>
  <si>
    <t>Agosto28/06</t>
  </si>
  <si>
    <t>CONTRATO ADICIONAL AL CONTRATO DE CONCESION, Ejecutar por el sistema de precio global y fijo el diseÑo de 12 obras complementarias y la construcción de 10 obras complementarias. Y aportar 5,000 mil millones de pesos corrientes de Agosto de 2006 a la cuenta especial reserva de adquisión de predios 2</t>
  </si>
  <si>
    <t>Contrato Adicional No. 6</t>
  </si>
  <si>
    <t>Octubre 24  de 2007</t>
  </si>
  <si>
    <t>Inversiones por $14,000 millones de pesos, Obras Complementarias: Avenida del Ferrocarril, Intersecciones El Mandarino, La Romelia</t>
  </si>
  <si>
    <t>Otrosi No. 9</t>
  </si>
  <si>
    <t>Abril 11 de 2008</t>
  </si>
  <si>
    <t>Mediante el cual se establecen nuevos plazos de culminación de obras en construcción y de las pendientes de su iniciación</t>
  </si>
  <si>
    <t>Otro si No.10</t>
  </si>
  <si>
    <t>Agosto 29 de 2008</t>
  </si>
  <si>
    <t>Mediante el cual se amplian los plazos para la puesta en servicio de los elementos de la operación</t>
  </si>
  <si>
    <t>Otrosi No. 11 y Adicional No. 7</t>
  </si>
  <si>
    <t>Julio 02 de 2010</t>
  </si>
  <si>
    <t>Mediante el cual se adicionan unas obras en el proyecto</t>
  </si>
  <si>
    <t xml:space="preserve">Rehabilitación La paila-Calarcá (52 km.), terminación Avenida del Ferrocarril-Mandarino,
terminación construcción solución vial Mandarina-Estadio Santa Rosa, Construcción de la variante sur de Pereira K4.5 al K 13.2, incluidos los puentes Alcalá, Altagracia, y  viaductos Condina e intersección Consota (diseño inicial), Estudios y diseños Quiebra del Billar, Construcción Quiebra del Billar, Compra de Predios, Rehabilitación Puente Metálico El Rosario, Diseños y Construcción Intersección Consota (complemento, modificación, diseño inicial), accesos Altagracia y- Alcalá, Estudios y diseños de la variante troncal de Occidente sectores Belmonte-El Mandarino y Estadio Santa Rosa-El Jazmín-Chinchiná, Rehabilitación variante Troncal de Occidente sector El Jazmín-Chinchiná, Diseños Segunda calzada La Postrera-Santa Rosa, Estudios y diseños de las conectantes para implementar el Par Vial Jazmín-Guayabal, Diseño, Construcción y Operación del Peaje Tarapacá II y Construcción de la Estación de Pesaje Calarcá (La Española).
</t>
  </si>
  <si>
    <t>Otrosí modificatorio No 11</t>
  </si>
  <si>
    <t>Diciembre 16 de 2013</t>
  </si>
  <si>
    <t>Estudios y diseños de los accesos y salidas en Circasia 1 ½ y de la Glorieta calle 52 en Dosquebradas (recursos de excedentes de peajes del proyecto)</t>
  </si>
  <si>
    <t xml:space="preserve">Estudios y diseños de los accesos y salidas en Circasia 1 ½ y de la Glorieta calle 52 en </t>
  </si>
  <si>
    <t>Otrosí modificatorio No 12</t>
  </si>
  <si>
    <t>Septiembre 19 de 2014</t>
  </si>
  <si>
    <t>Construcción accesos y salidas en Circasia 1 ½ y de la Glorieta calle 52 en Dosquebradas (recursos de excedentes de peajes del proyecto)</t>
  </si>
  <si>
    <t>Otrosí modificatorio No.13</t>
  </si>
  <si>
    <t>Diciembre  30 de 2014</t>
  </si>
  <si>
    <t>Operación y mantenimiento rutinario de la Variante Troncal de Occidente  tramo  Intersección El Jazmín – Chinchiná (recursos de excedentes de peajes del proyecto)</t>
  </si>
  <si>
    <t>Operación y mantenimiento rutinario de la Variante Troncal de Occidente  tramo  Intersección El Jazmín – Chinchiná (KM20+150 al KM31+773) (11,6 kilómetros) e Intersección El Jazmín (0,44 Km), por dos (2) años contados a partir del 1° de enero de 2015 y hasta el 31 de diciembre de 2016 (recursos de excedentes de peajes del proyecto)</t>
  </si>
  <si>
    <t>Otrosí modificatorio No.14</t>
  </si>
  <si>
    <t>Mayo 5 de 2015</t>
  </si>
  <si>
    <t>Rehabilitación, de los tramos de vía en calzada sencilla y doble calzada en el sector comprendido desde la española km76+000 al km 85+500 de la ruta 4002a del proyecto vial ARMENIA - PEREIRA - MANIZALES Y CALARCÁ - LA PAILA. (recursos de excedentes de peajes del proyecto)</t>
  </si>
  <si>
    <t>Rehabilitación, de los tramos de vía en calzada sencilla y doble calzada en el sector comprendido desde la española km76+000 al km 85+500 de la ruta 4002a del proyecto vial ARMENIA - PEREIRA - MANIZALES Y CALARCÁ - LA PAILA.</t>
  </si>
  <si>
    <t>Lista de Otrosíes y modificaciones</t>
  </si>
  <si>
    <t>Abril 7 de 2016</t>
  </si>
  <si>
    <t>Rehabilitación de 0.84 kilómetros de vía, incluidos en el tramo ubicado entre el PR76+000 hasta el PR85+500 de la ruta 4002A del proyecto “Desarrollo Vial Armenia – Pereira – Manizales – Tramo Calarcá – La Paila”, en armonía con lo señalado en el inciso primero de la cláusula primera del Otrosí No.14 al Contrato de Concesión 113 de 1997.</t>
  </si>
  <si>
    <t>REALIZAR POR EL SISTEMA DE CONCESIÓN LOS ESTUDIOS, DISEÑOS DEFINITIVOS, LAS OBRAS DE REHABILITACIÓN, DE CONSTRUCCIÓN, LA OPERACIÓN Y EL MANTENIMIENTO DE LA VÍA ARMENIA-PEREIRA- MANIZALES.</t>
  </si>
  <si>
    <t>CONCESION DESARROLLO VIAL ARMENIA-PEREIRA-MANIZALES</t>
  </si>
  <si>
    <t>Información del Contrato</t>
  </si>
  <si>
    <t>113 DE 1997</t>
  </si>
  <si>
    <t>"CLÁUSULA CUADRAGÉSIMA PRIMERA. CLÁUSULA COMPROMISORIA: Las diferencias que se susciten en relación con el Contrato, serán sometidas a un Tribunal Arbitral que sesionará en el Centro de Arbitraje y Conciliación de la Cámara de Comercio de Bogotá y que estará integrado por tres árbitros colombianos, designados de común acuerdo entre las partes. En caso de que no sea posible, los árbitros serán designados por el Centro de Arbitraje y Conciliación de la Cámara de Comercio de Bogotá, a solicitud de cualquiera de las partes. Se fallará siempre en derecho y el domicilio del tribunal será Bogotá D.C.</t>
  </si>
  <si>
    <t>Junio 22 de 2016</t>
  </si>
  <si>
    <t>Otrosí No.17</t>
  </si>
  <si>
    <t>Diciembre 29 de 2016</t>
  </si>
  <si>
    <t>Realizar los Estudios y diseños del Par vial Campoalegre y la Construcción puente peatonal Bosques de la Acuarela  del proyecto “Desarrollo vial Armenia - Pereira – Manizales”.</t>
  </si>
  <si>
    <t>Operación y mantenimiento rutinario de la  variante troncal de occidente - VTO año 2017  del proyecto “Desarrollo vial Armenia - Pereira – Manizales”.</t>
  </si>
  <si>
    <t>Modificacion 1 al Otrosi 12</t>
  </si>
  <si>
    <t>Enero 14 de 2015</t>
  </si>
  <si>
    <t>Otrosí  No. 12</t>
  </si>
  <si>
    <t>Otrosí  No. 11</t>
  </si>
  <si>
    <t>Otrosí  No.13</t>
  </si>
  <si>
    <t>Otrosí  No.14</t>
  </si>
  <si>
    <t>Otrosí  No.15</t>
  </si>
  <si>
    <t>Otrosí  No.16</t>
  </si>
  <si>
    <t>Otrosí No. 5al Contrato de Concesion</t>
  </si>
  <si>
    <t>Otrosi No.10</t>
  </si>
  <si>
    <t xml:space="preserve">Otrosí No. </t>
  </si>
  <si>
    <t>Resumen</t>
  </si>
  <si>
    <t>https://www.contratos.gov.co/consultas/detalleProceso.do?numConstancia=17-12-6028035</t>
  </si>
  <si>
    <t>Otrosí No.18</t>
  </si>
  <si>
    <t>Diciembre 26 de 2017</t>
  </si>
  <si>
    <t>Prorrogar la tenencia por parte del Concesionario de los tramos de la Variante Trontal de Occidente - VTO, por un (1) año contado a partir del 1º de enero de 2018 y hasta el 31 de diciembre de 2018; para ejecutar actividades de mantenimiento rutinario y operación.</t>
  </si>
  <si>
    <t>Otrosí No.19</t>
  </si>
  <si>
    <t>Julio 16 de 2018</t>
  </si>
  <si>
    <t>CONTRATO ADICIONAL AL CONTRATO DE CONCESION, Ejecutar por el sistema de precio global y fijo el diseÑo de 12 obras complementarias y la construcción de 10 obras complementarias. Y aportar 5,000 mil millones de pesos corrientes de Agosto de 2006 a la cuenta especial reserva de adquisión de predios 2.</t>
  </si>
  <si>
    <t>Inversiones por $14,000 millones de pesos, Obras Complementarias: Avenida del Ferrocarril, Intersecciones El Mandarino, La Romelia.</t>
  </si>
  <si>
    <t>Mediante el cual se establecen nuevos plazos de culminación de obras en construcción y de las pendientes de su iniciación.</t>
  </si>
  <si>
    <t>Mediante el cual se amplian los plazos para la puesta en servicio de los elementos de la operación.</t>
  </si>
  <si>
    <t>Mediante el cual se adicionan unas obras en el proyecto.</t>
  </si>
  <si>
    <t>Estudios y diseños de los accesos y salidas en Circasia 1 ½ y de la Glorieta calle 52 en Dosquebradas (recursos de excedentes de peajes del proyecto).</t>
  </si>
  <si>
    <t>Construcción accesos y salidas en Circasia 1 ½ y de la Glorieta calle 52 en Dosquebradas (recursos de excedentes de peajes del proyecto).</t>
  </si>
  <si>
    <t>“Estudios y diseños a Fase III del Puente Peatonal “Bosques de la Acuarela” localizado en el PR 4+325 de la Avenida del Ferrocarril tramo Pereira – Manizales ruta 2902A, del Municipio de Dosquebradas”.</t>
  </si>
  <si>
    <t>Rehabilitación, de los tramos de vía en calzada sencilla y doble calzada en el sector comprendido desde la española km76+000 al km 85+500 de la ruta 4002a del proyecto vial ARMENIA - PEREIRA - MANIZALES Y CALARCÁ - LA PAILA. (recursos de excedentes de peajes del proyecto).</t>
  </si>
  <si>
    <t>Operación y mantenimiento rutinario de la Variante Troncal de Occidente  tramo  Intersección El Jazmín – Chinchiná (recursos de excedentes de peajes del proyecto).</t>
  </si>
  <si>
    <t>Desafectar la extensión de 470 metros correspondientes a los siguientes tramos: (i) Carretera Chinchiná-La Manuela código 29CL03 entre ek PR 8+440 al PR 8+600 y (ii) Carretera Tres Puertas - Puente La Libertad, ruta 5005 - La Manuela - Estación La Uribe entre PR 7+150 al PR 7+460, del alcance físico del Contrato básico de Concesión y en consecuencia, sustituir la remuneración de la operación, y mantenimiento rutinario y periódico de dichos tramos, la cual está incluida en el ingreso establecido en el Otrosí de fecha 15 de junio de 2005 del Contrato de Concesión No.0113 de 1997, por la remuneración de la operación, mantenimiento rutinario y periodico de los ramales de acceso y salida de la Avda Rinon Santo en el sitio denominado "Circasia 1 1/2" localizado en el K 4+850 Ruta 2901 y de la "Glorieta de la calle 52" en Dosquebradas.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</si>
</sst>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00_);_(&quot;$&quot;\ * \(#,##0.00\);_(&quot;$&quot;\ * &quot;-&quot;??_);_(@_)"/>
    <numFmt numFmtId="165" formatCode="[$-80A]d&quot; de &quot;mmmm&quot; de &quot;yyyy"/>
    <numFmt numFmtId="166" formatCode="[$-240A]d&quot; de &quot;mmmm&quot; de &quot;yyyy;@"/>
    <numFmt numFmtId="167" formatCode="[$$-240A]\ #,##0"/>
    <numFmt numFmtId="168" formatCode="_(&quot;$&quot;\ * #,##0_);_(&quot;$&quot;\ * \(#,##0\);_(&quot;$&quot;\ * &quot;-&quot;??_);_(@_)"/>
    <numFmt numFmtId="169" formatCode="&quot;$&quot;\ #,##0.00"/>
    <numFmt numFmtId="170" formatCode="_ &quot;$&quot;\ * #,##0.00_ ;_ &quot;$&quot;\ * \-#,##0.00_ ;_ &quot;$&quot;\ * &quot;-&quot;??_ ;_ @_ "/>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2"/>
      <name val="Calibri"/>
      <family val="2"/>
    </font>
    <font>
      <b/>
      <sz val="11"/>
      <color theme="1"/>
      <name val="Arial Narrow"/>
      <family val="2"/>
    </font>
    <font>
      <b/>
      <sz val="12"/>
      <color indexed="8"/>
      <name val="Arial Narrow"/>
      <family val="2"/>
    </font>
    <font>
      <sz val="12"/>
      <color indexed="8"/>
      <name val="Arial Narrow"/>
      <family val="2"/>
    </font>
    <font>
      <sz val="11"/>
      <color theme="1"/>
      <name val="Arial Narrow"/>
      <family val="2"/>
    </font>
    <font>
      <sz val="12"/>
      <color theme="1"/>
      <name val="Arial Narrow"/>
      <family val="2"/>
    </font>
    <font>
      <sz val="11"/>
      <color indexed="8"/>
      <name val="Calibri"/>
      <family val="2"/>
    </font>
    <font>
      <sz val="11"/>
      <color theme="1"/>
      <name val="Calibri"/>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xf numFmtId="164" fontId="12" fillId="0" borderId="0" applyFont="0" applyFill="0" applyBorder="0" applyAlignment="0" applyProtection="0"/>
  </cellStyleXfs>
  <cellXfs count="95">
    <xf numFmtId="0" fontId="0" fillId="0" borderId="0" xfId="0"/>
    <xf numFmtId="0" fontId="1" fillId="0" borderId="0" xfId="0" applyFont="1" applyBorder="1"/>
    <xf numFmtId="0" fontId="0" fillId="0" borderId="6" xfId="0" applyBorder="1"/>
    <xf numFmtId="165" fontId="6" fillId="0" borderId="8" xfId="0" applyNumberFormat="1" applyFont="1" applyBorder="1" applyAlignment="1">
      <alignment horizontal="center" vertical="center" wrapText="1"/>
    </xf>
    <xf numFmtId="0" fontId="0" fillId="0" borderId="1" xfId="0" applyBorder="1" applyAlignment="1">
      <alignment horizontal="center" vertical="center" wrapText="1"/>
    </xf>
    <xf numFmtId="0" fontId="10" fillId="0" borderId="0" xfId="0" applyFont="1"/>
    <xf numFmtId="17" fontId="10" fillId="0" borderId="0" xfId="0" applyNumberFormat="1" applyFont="1"/>
    <xf numFmtId="0" fontId="9" fillId="0" borderId="1" xfId="0" applyFont="1" applyFill="1" applyBorder="1" applyAlignment="1">
      <alignment horizontal="left" vertical="center" wrapText="1"/>
    </xf>
    <xf numFmtId="166" fontId="11" fillId="0" borderId="1" xfId="0" applyNumberFormat="1" applyFont="1" applyFill="1" applyBorder="1" applyAlignment="1">
      <alignment horizontal="left" wrapText="1"/>
    </xf>
    <xf numFmtId="0" fontId="11" fillId="0" borderId="1" xfId="0" applyFont="1" applyFill="1" applyBorder="1" applyAlignment="1">
      <alignment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wrapText="1"/>
    </xf>
    <xf numFmtId="167" fontId="9" fillId="0" borderId="1" xfId="0" applyNumberFormat="1" applyFont="1" applyFill="1" applyBorder="1" applyAlignment="1">
      <alignment vertical="center" wrapText="1"/>
    </xf>
    <xf numFmtId="17" fontId="9" fillId="0" borderId="1" xfId="0" applyNumberFormat="1" applyFont="1" applyFill="1" applyBorder="1" applyAlignment="1">
      <alignment vertical="center"/>
    </xf>
    <xf numFmtId="168" fontId="9" fillId="0" borderId="1" xfId="2" applyNumberFormat="1" applyFont="1" applyFill="1" applyBorder="1" applyAlignment="1">
      <alignment horizontal="center" vertical="center" wrapText="1"/>
    </xf>
    <xf numFmtId="3" fontId="9" fillId="0" borderId="0" xfId="0" applyNumberFormat="1" applyFont="1"/>
    <xf numFmtId="166" fontId="11"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3" fontId="10" fillId="0" borderId="0" xfId="0" applyNumberFormat="1" applyFont="1"/>
    <xf numFmtId="0" fontId="11" fillId="0" borderId="1" xfId="0" applyFont="1" applyFill="1" applyBorder="1" applyAlignment="1">
      <alignment horizontal="left"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169" fontId="11" fillId="0" borderId="1" xfId="0" applyNumberFormat="1" applyFont="1" applyFill="1" applyBorder="1" applyAlignment="1">
      <alignment horizontal="center"/>
    </xf>
    <xf numFmtId="3" fontId="8" fillId="0" borderId="1" xfId="0" applyNumberFormat="1" applyFont="1" applyFill="1" applyBorder="1" applyAlignment="1">
      <alignment horizontal="center" vertical="top" wrapText="1"/>
    </xf>
    <xf numFmtId="170" fontId="9" fillId="0" borderId="0" xfId="0" applyNumberFormat="1" applyFont="1"/>
    <xf numFmtId="0" fontId="11" fillId="0" borderId="1" xfId="0" applyFont="1" applyFill="1" applyBorder="1" applyAlignment="1">
      <alignment horizontal="left" vertical="center" wrapText="1"/>
    </xf>
    <xf numFmtId="0" fontId="11" fillId="0" borderId="1" xfId="0" applyFont="1" applyFill="1" applyBorder="1"/>
    <xf numFmtId="167" fontId="11" fillId="0" borderId="1" xfId="0" applyNumberFormat="1" applyFont="1" applyFill="1" applyBorder="1" applyAlignment="1">
      <alignment vertical="center"/>
    </xf>
    <xf numFmtId="17" fontId="11" fillId="0" borderId="1" xfId="0" applyNumberFormat="1" applyFont="1" applyFill="1" applyBorder="1" applyAlignment="1">
      <alignment vertical="center"/>
    </xf>
    <xf numFmtId="16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6" xfId="0" applyFont="1" applyFill="1" applyBorder="1" applyAlignment="1">
      <alignment horizontal="justify" vertical="center"/>
    </xf>
    <xf numFmtId="0" fontId="13" fillId="2" borderId="17" xfId="0" applyFont="1" applyFill="1" applyBorder="1" applyAlignment="1">
      <alignment horizontal="justify" vertical="center"/>
    </xf>
    <xf numFmtId="0" fontId="13" fillId="2" borderId="18" xfId="0" applyFont="1" applyFill="1" applyBorder="1" applyAlignment="1">
      <alignment horizontal="justify" vertical="center"/>
    </xf>
    <xf numFmtId="0" fontId="13" fillId="2" borderId="19" xfId="0" applyFont="1" applyFill="1" applyBorder="1" applyAlignment="1">
      <alignment horizontal="justify" vertical="center"/>
    </xf>
    <xf numFmtId="168" fontId="9" fillId="0" borderId="20" xfId="2" applyNumberFormat="1"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vertical="center" wrapText="1"/>
    </xf>
    <xf numFmtId="0" fontId="10" fillId="0" borderId="0" xfId="0" applyFont="1" applyAlignment="1">
      <alignment vertical="center"/>
    </xf>
    <xf numFmtId="168" fontId="10" fillId="3" borderId="16" xfId="0" applyNumberFormat="1" applyFont="1" applyFill="1" applyBorder="1" applyAlignment="1">
      <alignment vertical="center"/>
    </xf>
    <xf numFmtId="0" fontId="1" fillId="0" borderId="5" xfId="0" applyFont="1" applyBorder="1" applyAlignment="1">
      <alignment horizontal="center"/>
    </xf>
    <xf numFmtId="165" fontId="6" fillId="0" borderId="21" xfId="0" applyNumberFormat="1" applyFont="1" applyBorder="1" applyAlignment="1">
      <alignment horizontal="center" vertical="center" wrapText="1"/>
    </xf>
    <xf numFmtId="0" fontId="0" fillId="0" borderId="20" xfId="0" applyBorder="1" applyAlignment="1">
      <alignment horizontal="center" vertical="center" wrapText="1"/>
    </xf>
    <xf numFmtId="167" fontId="9" fillId="0" borderId="20" xfId="0" applyNumberFormat="1" applyFont="1" applyFill="1" applyBorder="1" applyAlignment="1">
      <alignment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17" fontId="9" fillId="0" borderId="7" xfId="0" applyNumberFormat="1" applyFont="1" applyFill="1" applyBorder="1" applyAlignment="1">
      <alignment horizontal="center" vertical="center"/>
    </xf>
    <xf numFmtId="17" fontId="9" fillId="0" borderId="25" xfId="0" applyNumberFormat="1" applyFont="1" applyFill="1" applyBorder="1" applyAlignment="1">
      <alignment horizontal="center" vertical="center"/>
    </xf>
    <xf numFmtId="17" fontId="13" fillId="2" borderId="7" xfId="0" applyNumberFormat="1" applyFont="1" applyFill="1" applyBorder="1" applyAlignment="1">
      <alignment horizontal="center" vertical="center"/>
    </xf>
    <xf numFmtId="0" fontId="0" fillId="0" borderId="0" xfId="0"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3" fillId="2" borderId="1" xfId="0"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1" xfId="0" applyBorder="1" applyAlignment="1">
      <alignment horizontal="center" wrapText="1"/>
    </xf>
    <xf numFmtId="0" fontId="0" fillId="0" borderId="7" xfId="0" applyBorder="1" applyAlignment="1">
      <alignment horizontal="center" wrapText="1"/>
    </xf>
    <xf numFmtId="14" fontId="0" fillId="0" borderId="1" xfId="0" applyNumberFormat="1" applyBorder="1" applyAlignment="1">
      <alignment horizontal="center"/>
    </xf>
    <xf numFmtId="0" fontId="5" fillId="0" borderId="1" xfId="1" applyFill="1" applyBorder="1" applyAlignment="1">
      <alignment horizontal="left" wrapText="1"/>
    </xf>
    <xf numFmtId="0" fontId="0" fillId="0" borderId="7" xfId="0" applyFill="1" applyBorder="1" applyAlignment="1">
      <alignment horizontal="left" wrapText="1"/>
    </xf>
    <xf numFmtId="0" fontId="8"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center" vertical="center" wrapText="1"/>
    </xf>
    <xf numFmtId="0" fontId="0" fillId="0" borderId="27" xfId="0" applyBorder="1"/>
    <xf numFmtId="0" fontId="0" fillId="0" borderId="28" xfId="0" applyBorder="1" applyAlignment="1">
      <alignment horizontal="center" vertical="center"/>
    </xf>
    <xf numFmtId="0" fontId="13" fillId="2" borderId="27" xfId="0" applyFont="1" applyFill="1" applyBorder="1" applyAlignment="1">
      <alignment horizontal="center" vertical="center" wrapText="1"/>
    </xf>
  </cellXfs>
  <cellStyles count="3">
    <cellStyle name="Hipervínculo" xfId="1" builtinId="8"/>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zate/Documents/Desktop/Proyecto%20autopistas%20del%20caf&#233;/Planeaci&#243;n%202016/10.%20FICHA%20PROYECTO%20ARMENIA-&#180;PEREIRA-MANIZ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DICIONALES"/>
      <sheetName val="GENERAL"/>
      <sheetName val="COMPOCSICIÓN ACCIONARIA"/>
      <sheetName val="PROPUESTA DE FICHA_1_GENERACIÓN"/>
      <sheetName val="INTERVENTORIAS"/>
      <sheetName val="MODIFICACIONES ADICIONES"/>
      <sheetName val="MULTAS SANCIONES CONCILIACIONES"/>
      <sheetName val="APM"/>
      <sheetName val="AMP"/>
      <sheetName val="FICHA 2 Y 3 GENERACION"/>
    </sheetNames>
    <sheetDataSet>
      <sheetData sheetId="0"/>
      <sheetData sheetId="1"/>
      <sheetData sheetId="2"/>
      <sheetData sheetId="3"/>
      <sheetData sheetId="4"/>
      <sheetData sheetId="5"/>
      <sheetData sheetId="6"/>
      <sheetData sheetId="7"/>
      <sheetData sheetId="8"/>
      <sheetData sheetId="9">
        <row r="21">
          <cell r="B21">
            <v>113472526671.144</v>
          </cell>
        </row>
        <row r="22">
          <cell r="B22">
            <v>15124387803.340593</v>
          </cell>
        </row>
        <row r="23">
          <cell r="B23">
            <v>407754830.30722541</v>
          </cell>
        </row>
        <row r="24">
          <cell r="B24">
            <v>2284604416.7833695</v>
          </cell>
        </row>
        <row r="25">
          <cell r="B25">
            <v>-58537224970.118919</v>
          </cell>
        </row>
        <row r="26">
          <cell r="B26">
            <v>19916293571.887787</v>
          </cell>
        </row>
        <row r="27">
          <cell r="B27">
            <v>15514436290.34971</v>
          </cell>
        </row>
        <row r="28">
          <cell r="B28">
            <v>230954500267.44</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ontratos.gov.co/consultas/detalleProceso.do?numConstancia=17-12-6028035"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40"/>
  <sheetViews>
    <sheetView tabSelected="1" topLeftCell="A28" workbookViewId="0">
      <selection activeCell="C6" sqref="C6:D6"/>
    </sheetView>
  </sheetViews>
  <sheetFormatPr baseColWidth="10" defaultRowHeight="15" x14ac:dyDescent="0.25"/>
  <cols>
    <col min="1" max="1" width="1" customWidth="1"/>
    <col min="2" max="2" width="20.7109375" style="50" customWidth="1"/>
    <col min="3" max="3" width="20.7109375" customWidth="1"/>
    <col min="4" max="4" width="85.7109375" customWidth="1"/>
    <col min="5" max="5" width="16.42578125" customWidth="1"/>
    <col min="6" max="6" width="11.42578125" style="55" customWidth="1"/>
  </cols>
  <sheetData>
    <row r="1" spans="2:6" ht="15.75" thickBot="1" x14ac:dyDescent="0.3"/>
    <row r="2" spans="2:6" x14ac:dyDescent="0.25">
      <c r="B2" s="64" t="s">
        <v>99</v>
      </c>
      <c r="C2" s="65"/>
      <c r="D2" s="66"/>
    </row>
    <row r="3" spans="2:6" x14ac:dyDescent="0.25">
      <c r="B3" s="40" t="s">
        <v>100</v>
      </c>
      <c r="C3" s="1"/>
      <c r="D3" s="2"/>
    </row>
    <row r="4" spans="2:6" x14ac:dyDescent="0.25">
      <c r="B4" s="51" t="s">
        <v>0</v>
      </c>
      <c r="C4" s="67" t="s">
        <v>101</v>
      </c>
      <c r="D4" s="68"/>
    </row>
    <row r="5" spans="2:6" ht="48" customHeight="1" x14ac:dyDescent="0.25">
      <c r="B5" s="51" t="s">
        <v>1</v>
      </c>
      <c r="C5" s="69" t="s">
        <v>98</v>
      </c>
      <c r="D5" s="70"/>
    </row>
    <row r="6" spans="2:6" x14ac:dyDescent="0.25">
      <c r="B6" s="51" t="s">
        <v>3</v>
      </c>
      <c r="C6" s="72" t="s">
        <v>120</v>
      </c>
      <c r="D6" s="73"/>
    </row>
    <row r="7" spans="2:6" x14ac:dyDescent="0.25">
      <c r="B7" s="51" t="s">
        <v>5</v>
      </c>
      <c r="C7" s="71">
        <v>35541</v>
      </c>
      <c r="D7" s="68"/>
    </row>
    <row r="8" spans="2:6" ht="15.75" thickBot="1" x14ac:dyDescent="0.3">
      <c r="B8" s="60" t="s">
        <v>95</v>
      </c>
      <c r="C8" s="61"/>
      <c r="D8" s="62"/>
    </row>
    <row r="9" spans="2:6" ht="31.5" x14ac:dyDescent="0.25">
      <c r="B9" s="44" t="s">
        <v>118</v>
      </c>
      <c r="C9" s="45" t="s">
        <v>2</v>
      </c>
      <c r="D9" s="46" t="s">
        <v>119</v>
      </c>
      <c r="E9" s="47" t="s">
        <v>15</v>
      </c>
      <c r="F9" s="48" t="s">
        <v>16</v>
      </c>
    </row>
    <row r="10" spans="2:6" ht="55.5" customHeight="1" x14ac:dyDescent="0.25">
      <c r="B10" s="49" t="s">
        <v>18</v>
      </c>
      <c r="C10" s="4" t="s">
        <v>19</v>
      </c>
      <c r="D10" s="4" t="s">
        <v>20</v>
      </c>
      <c r="E10" s="12"/>
      <c r="F10" s="52"/>
    </row>
    <row r="11" spans="2:6" ht="52.5" customHeight="1" x14ac:dyDescent="0.25">
      <c r="B11" s="3" t="s">
        <v>21</v>
      </c>
      <c r="C11" s="4" t="s">
        <v>22</v>
      </c>
      <c r="D11" s="4" t="s">
        <v>23</v>
      </c>
      <c r="E11" s="12"/>
      <c r="F11" s="52"/>
    </row>
    <row r="12" spans="2:6" ht="48.75" customHeight="1" x14ac:dyDescent="0.25">
      <c r="B12" s="3" t="s">
        <v>24</v>
      </c>
      <c r="C12" s="4" t="s">
        <v>25</v>
      </c>
      <c r="D12" s="4" t="s">
        <v>26</v>
      </c>
      <c r="E12" s="12"/>
      <c r="F12" s="52"/>
    </row>
    <row r="13" spans="2:6" ht="90.75" customHeight="1" x14ac:dyDescent="0.25">
      <c r="B13" s="3" t="s">
        <v>27</v>
      </c>
      <c r="C13" s="4" t="s">
        <v>28</v>
      </c>
      <c r="D13" s="4" t="s">
        <v>29</v>
      </c>
      <c r="E13" s="12">
        <v>113472526671.144</v>
      </c>
      <c r="F13" s="52">
        <v>40148</v>
      </c>
    </row>
    <row r="14" spans="2:6" ht="63.75" customHeight="1" x14ac:dyDescent="0.25">
      <c r="B14" s="3" t="s">
        <v>4</v>
      </c>
      <c r="C14" s="4" t="s">
        <v>32</v>
      </c>
      <c r="D14" s="4" t="s">
        <v>33</v>
      </c>
      <c r="E14" s="12"/>
      <c r="F14" s="52"/>
    </row>
    <row r="15" spans="2:6" ht="60" x14ac:dyDescent="0.25">
      <c r="B15" s="3" t="s">
        <v>34</v>
      </c>
      <c r="C15" s="4" t="s">
        <v>35</v>
      </c>
      <c r="D15" s="4" t="s">
        <v>36</v>
      </c>
      <c r="E15" s="12"/>
      <c r="F15" s="52"/>
    </row>
    <row r="16" spans="2:6" ht="47.25" x14ac:dyDescent="0.25">
      <c r="B16" s="3" t="s">
        <v>37</v>
      </c>
      <c r="C16" s="4" t="s">
        <v>38</v>
      </c>
      <c r="D16" s="4" t="s">
        <v>39</v>
      </c>
      <c r="E16" s="12"/>
      <c r="F16" s="52"/>
    </row>
    <row r="17" spans="2:6" ht="47.25" x14ac:dyDescent="0.25">
      <c r="B17" s="3" t="s">
        <v>116</v>
      </c>
      <c r="C17" s="4" t="s">
        <v>41</v>
      </c>
      <c r="D17" s="4" t="s">
        <v>42</v>
      </c>
      <c r="E17" s="12"/>
      <c r="F17" s="52"/>
    </row>
    <row r="18" spans="2:6" ht="31.5" x14ac:dyDescent="0.25">
      <c r="B18" s="3" t="s">
        <v>43</v>
      </c>
      <c r="C18" s="4" t="s">
        <v>44</v>
      </c>
      <c r="D18" s="4" t="s">
        <v>45</v>
      </c>
      <c r="E18" s="12">
        <v>15124387803.340593</v>
      </c>
      <c r="F18" s="52">
        <v>40148</v>
      </c>
    </row>
    <row r="19" spans="2:6" ht="60" x14ac:dyDescent="0.25">
      <c r="B19" s="3" t="s">
        <v>47</v>
      </c>
      <c r="C19" s="4" t="s">
        <v>48</v>
      </c>
      <c r="D19" s="4" t="s">
        <v>49</v>
      </c>
      <c r="E19" s="12">
        <v>407754830.30722541</v>
      </c>
      <c r="F19" s="52">
        <v>40148</v>
      </c>
    </row>
    <row r="20" spans="2:6" ht="31.5" x14ac:dyDescent="0.25">
      <c r="B20" s="3" t="s">
        <v>50</v>
      </c>
      <c r="C20" s="4" t="s">
        <v>48</v>
      </c>
      <c r="D20" s="4" t="s">
        <v>51</v>
      </c>
      <c r="E20" s="12">
        <v>2284604416.7833695</v>
      </c>
      <c r="F20" s="52">
        <v>40148</v>
      </c>
    </row>
    <row r="21" spans="2:6" ht="105" x14ac:dyDescent="0.25">
      <c r="B21" s="3" t="s">
        <v>53</v>
      </c>
      <c r="C21" s="4" t="s">
        <v>54</v>
      </c>
      <c r="D21" s="4" t="s">
        <v>55</v>
      </c>
      <c r="E21" s="12">
        <v>-58537224970.118919</v>
      </c>
      <c r="F21" s="52">
        <v>40148</v>
      </c>
    </row>
    <row r="22" spans="2:6" ht="30" x14ac:dyDescent="0.25">
      <c r="B22" s="3" t="s">
        <v>58</v>
      </c>
      <c r="C22" s="4" t="s">
        <v>59</v>
      </c>
      <c r="D22" s="4" t="s">
        <v>60</v>
      </c>
      <c r="E22" s="12"/>
      <c r="F22" s="52"/>
    </row>
    <row r="23" spans="2:6" ht="45" x14ac:dyDescent="0.25">
      <c r="B23" s="3" t="s">
        <v>61</v>
      </c>
      <c r="C23" s="4" t="s">
        <v>62</v>
      </c>
      <c r="D23" s="4" t="s">
        <v>63</v>
      </c>
      <c r="E23" s="12"/>
      <c r="F23" s="52"/>
    </row>
    <row r="24" spans="2:6" ht="63.75" customHeight="1" x14ac:dyDescent="0.25">
      <c r="B24" s="3" t="s">
        <v>64</v>
      </c>
      <c r="C24" s="4" t="s">
        <v>65</v>
      </c>
      <c r="D24" s="4" t="s">
        <v>126</v>
      </c>
      <c r="E24" s="12">
        <v>19916293571.887787</v>
      </c>
      <c r="F24" s="52">
        <v>41244</v>
      </c>
    </row>
    <row r="25" spans="2:6" ht="31.5" x14ac:dyDescent="0.25">
      <c r="B25" s="3" t="s">
        <v>67</v>
      </c>
      <c r="C25" s="4" t="s">
        <v>68</v>
      </c>
      <c r="D25" s="4" t="s">
        <v>127</v>
      </c>
      <c r="E25" s="12">
        <v>15514436290.34971</v>
      </c>
      <c r="F25" s="52">
        <v>40148</v>
      </c>
    </row>
    <row r="26" spans="2:6" ht="30" x14ac:dyDescent="0.25">
      <c r="B26" s="3" t="s">
        <v>70</v>
      </c>
      <c r="C26" s="4" t="s">
        <v>71</v>
      </c>
      <c r="D26" s="4" t="s">
        <v>128</v>
      </c>
      <c r="E26" s="12"/>
      <c r="F26" s="52"/>
    </row>
    <row r="27" spans="2:6" ht="30" x14ac:dyDescent="0.25">
      <c r="B27" s="3" t="s">
        <v>117</v>
      </c>
      <c r="C27" s="4" t="s">
        <v>74</v>
      </c>
      <c r="D27" s="4" t="s">
        <v>129</v>
      </c>
      <c r="E27" s="12"/>
      <c r="F27" s="52"/>
    </row>
    <row r="28" spans="2:6" ht="26.25" customHeight="1" x14ac:dyDescent="0.25">
      <c r="B28" s="3" t="s">
        <v>76</v>
      </c>
      <c r="C28" s="4" t="s">
        <v>77</v>
      </c>
      <c r="D28" s="4" t="s">
        <v>130</v>
      </c>
      <c r="E28" s="12">
        <v>230954500267.44</v>
      </c>
      <c r="F28" s="52">
        <v>40148</v>
      </c>
    </row>
    <row r="29" spans="2:6" ht="30" x14ac:dyDescent="0.25">
      <c r="B29" s="3" t="s">
        <v>111</v>
      </c>
      <c r="C29" s="4" t="s">
        <v>81</v>
      </c>
      <c r="D29" s="4" t="s">
        <v>131</v>
      </c>
      <c r="E29" s="12">
        <v>278841960</v>
      </c>
      <c r="F29" s="52">
        <v>41609</v>
      </c>
    </row>
    <row r="30" spans="2:6" ht="30" x14ac:dyDescent="0.25">
      <c r="B30" s="3" t="s">
        <v>110</v>
      </c>
      <c r="C30" s="4" t="s">
        <v>85</v>
      </c>
      <c r="D30" s="4" t="s">
        <v>132</v>
      </c>
      <c r="E30" s="12">
        <v>11005109879</v>
      </c>
      <c r="F30" s="52">
        <v>41883</v>
      </c>
    </row>
    <row r="31" spans="2:6" ht="45" x14ac:dyDescent="0.25">
      <c r="B31" s="3" t="s">
        <v>108</v>
      </c>
      <c r="C31" s="4" t="s">
        <v>109</v>
      </c>
      <c r="D31" s="4" t="s">
        <v>133</v>
      </c>
      <c r="E31" s="12"/>
      <c r="F31" s="52"/>
    </row>
    <row r="32" spans="2:6" ht="35.25" customHeight="1" x14ac:dyDescent="0.25">
      <c r="B32" s="3" t="s">
        <v>112</v>
      </c>
      <c r="C32" s="4" t="s">
        <v>88</v>
      </c>
      <c r="D32" s="4" t="s">
        <v>135</v>
      </c>
      <c r="E32" s="12">
        <v>714603378</v>
      </c>
      <c r="F32" s="52">
        <v>35309</v>
      </c>
    </row>
    <row r="33" spans="2:6" ht="60" x14ac:dyDescent="0.25">
      <c r="B33" s="3" t="s">
        <v>113</v>
      </c>
      <c r="C33" s="4" t="s">
        <v>92</v>
      </c>
      <c r="D33" s="4" t="s">
        <v>134</v>
      </c>
      <c r="E33" s="12">
        <v>18492437529</v>
      </c>
      <c r="F33" s="52">
        <v>42125</v>
      </c>
    </row>
    <row r="34" spans="2:6" ht="60" customHeight="1" x14ac:dyDescent="0.25">
      <c r="B34" s="41" t="s">
        <v>114</v>
      </c>
      <c r="C34" s="42" t="s">
        <v>96</v>
      </c>
      <c r="D34" s="42" t="s">
        <v>97</v>
      </c>
      <c r="E34" s="43">
        <v>1800000000</v>
      </c>
      <c r="F34" s="53">
        <v>42461</v>
      </c>
    </row>
    <row r="35" spans="2:6" ht="51" customHeight="1" x14ac:dyDescent="0.25">
      <c r="B35" s="59" t="s">
        <v>115</v>
      </c>
      <c r="C35" s="57" t="s">
        <v>103</v>
      </c>
      <c r="D35" s="63" t="s">
        <v>102</v>
      </c>
      <c r="E35" s="57"/>
      <c r="F35" s="58"/>
    </row>
    <row r="36" spans="2:6" ht="60" customHeight="1" x14ac:dyDescent="0.25">
      <c r="B36" s="59"/>
      <c r="C36" s="57"/>
      <c r="D36" s="63"/>
      <c r="E36" s="57"/>
      <c r="F36" s="58"/>
    </row>
    <row r="37" spans="2:6" ht="30" x14ac:dyDescent="0.25">
      <c r="B37" s="59" t="s">
        <v>104</v>
      </c>
      <c r="C37" s="57" t="s">
        <v>105</v>
      </c>
      <c r="D37" s="56" t="s">
        <v>106</v>
      </c>
      <c r="E37" s="12">
        <f>2997967403+2289840000</f>
        <v>5287807403</v>
      </c>
      <c r="F37" s="54">
        <v>42705</v>
      </c>
    </row>
    <row r="38" spans="2:6" ht="30" x14ac:dyDescent="0.25">
      <c r="B38" s="59"/>
      <c r="C38" s="57"/>
      <c r="D38" s="56" t="s">
        <v>107</v>
      </c>
      <c r="E38" s="12">
        <v>357301689</v>
      </c>
      <c r="F38" s="54">
        <v>35309</v>
      </c>
    </row>
    <row r="39" spans="2:6" ht="45" x14ac:dyDescent="0.25">
      <c r="B39" s="89" t="s">
        <v>121</v>
      </c>
      <c r="C39" s="88" t="s">
        <v>122</v>
      </c>
      <c r="D39" s="56" t="s">
        <v>123</v>
      </c>
      <c r="E39" s="12">
        <v>357301689</v>
      </c>
      <c r="F39" s="54">
        <v>35309</v>
      </c>
    </row>
    <row r="40" spans="2:6" ht="135.75" thickBot="1" x14ac:dyDescent="0.3">
      <c r="B40" s="90" t="s">
        <v>124</v>
      </c>
      <c r="C40" s="91" t="s">
        <v>125</v>
      </c>
      <c r="D40" s="94" t="s">
        <v>136</v>
      </c>
      <c r="E40" s="92"/>
      <c r="F40" s="93"/>
    </row>
  </sheetData>
  <mergeCells count="13">
    <mergeCell ref="B2:D2"/>
    <mergeCell ref="C4:D4"/>
    <mergeCell ref="C5:D5"/>
    <mergeCell ref="C7:D7"/>
    <mergeCell ref="C6:D6"/>
    <mergeCell ref="E35:E36"/>
    <mergeCell ref="F35:F36"/>
    <mergeCell ref="B37:B38"/>
    <mergeCell ref="C37:C38"/>
    <mergeCell ref="B8:D8"/>
    <mergeCell ref="B35:B36"/>
    <mergeCell ref="C35:C36"/>
    <mergeCell ref="D35:D36"/>
  </mergeCells>
  <hyperlinks>
    <hyperlink ref="C6" r:id="rId1"/>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28" workbookViewId="0">
      <selection activeCell="H29" sqref="H29"/>
    </sheetView>
  </sheetViews>
  <sheetFormatPr baseColWidth="10" defaultColWidth="11.42578125" defaultRowHeight="16.5" x14ac:dyDescent="0.3"/>
  <cols>
    <col min="1" max="1" width="24.140625" style="36" customWidth="1"/>
    <col min="2" max="2" width="24.85546875" style="5" customWidth="1"/>
    <col min="3" max="3" width="56.42578125" style="36" customWidth="1"/>
    <col min="4" max="4" width="13" style="5" customWidth="1"/>
    <col min="5" max="5" width="24" style="37" customWidth="1"/>
    <col min="6" max="6" width="20" style="38" customWidth="1"/>
    <col min="7" max="7" width="10.140625" style="38" bestFit="1" customWidth="1"/>
    <col min="8" max="8" width="24.140625" style="38" customWidth="1"/>
    <col min="9" max="9" width="11.42578125" style="5"/>
    <col min="10" max="10" width="18.5703125" style="5" customWidth="1"/>
    <col min="11" max="16384" width="11.42578125" style="5"/>
  </cols>
  <sheetData>
    <row r="1" spans="1:13" ht="15" customHeight="1" x14ac:dyDescent="0.3">
      <c r="A1" s="75" t="s">
        <v>6</v>
      </c>
      <c r="B1" s="76"/>
      <c r="C1" s="81" t="s">
        <v>7</v>
      </c>
      <c r="D1" s="82"/>
      <c r="E1" s="82"/>
      <c r="F1" s="82"/>
      <c r="G1" s="83"/>
      <c r="H1" s="87" t="s">
        <v>8</v>
      </c>
      <c r="J1" s="6"/>
    </row>
    <row r="2" spans="1:13" ht="15" customHeight="1" x14ac:dyDescent="0.3">
      <c r="A2" s="77"/>
      <c r="B2" s="78"/>
      <c r="C2" s="84"/>
      <c r="D2" s="85"/>
      <c r="E2" s="85"/>
      <c r="F2" s="85"/>
      <c r="G2" s="86"/>
      <c r="H2" s="87"/>
    </row>
    <row r="3" spans="1:13" ht="15" customHeight="1" x14ac:dyDescent="0.3">
      <c r="A3" s="79"/>
      <c r="B3" s="80"/>
      <c r="C3" s="74" t="s">
        <v>9</v>
      </c>
      <c r="D3" s="74"/>
      <c r="E3" s="74"/>
      <c r="F3" s="74"/>
      <c r="G3" s="74"/>
      <c r="H3" s="87"/>
    </row>
    <row r="4" spans="1:13" ht="15" customHeight="1" x14ac:dyDescent="0.3">
      <c r="A4" s="74" t="s">
        <v>10</v>
      </c>
      <c r="B4" s="74" t="s">
        <v>11</v>
      </c>
      <c r="C4" s="74" t="s">
        <v>12</v>
      </c>
      <c r="D4" s="74" t="s">
        <v>13</v>
      </c>
      <c r="E4" s="74" t="s">
        <v>14</v>
      </c>
      <c r="F4" s="74" t="s">
        <v>15</v>
      </c>
      <c r="G4" s="74" t="s">
        <v>16</v>
      </c>
      <c r="H4" s="74" t="s">
        <v>17</v>
      </c>
      <c r="J4" s="6"/>
    </row>
    <row r="5" spans="1:13" x14ac:dyDescent="0.3">
      <c r="A5" s="74"/>
      <c r="B5" s="74"/>
      <c r="C5" s="74"/>
      <c r="D5" s="74"/>
      <c r="E5" s="74"/>
      <c r="F5" s="74"/>
      <c r="G5" s="74"/>
      <c r="H5" s="74"/>
    </row>
    <row r="6" spans="1:13" ht="48" x14ac:dyDescent="0.3">
      <c r="A6" s="7" t="s">
        <v>18</v>
      </c>
      <c r="B6" s="8" t="s">
        <v>19</v>
      </c>
      <c r="C6" s="9" t="s">
        <v>20</v>
      </c>
      <c r="D6" s="10"/>
      <c r="E6" s="11"/>
      <c r="F6" s="12"/>
      <c r="G6" s="13"/>
      <c r="H6" s="14"/>
      <c r="J6" s="15"/>
    </row>
    <row r="7" spans="1:13" ht="63.75" x14ac:dyDescent="0.3">
      <c r="A7" s="7" t="s">
        <v>21</v>
      </c>
      <c r="B7" s="8" t="s">
        <v>22</v>
      </c>
      <c r="C7" s="9" t="s">
        <v>23</v>
      </c>
      <c r="D7" s="10"/>
      <c r="E7" s="11"/>
      <c r="F7" s="12"/>
      <c r="G7" s="13"/>
      <c r="H7" s="14"/>
    </row>
    <row r="8" spans="1:13" ht="48" x14ac:dyDescent="0.3">
      <c r="A8" s="7" t="s">
        <v>24</v>
      </c>
      <c r="B8" s="16" t="s">
        <v>25</v>
      </c>
      <c r="C8" s="9" t="s">
        <v>26</v>
      </c>
      <c r="D8" s="10"/>
      <c r="E8" s="11"/>
      <c r="F8" s="12"/>
      <c r="G8" s="13"/>
      <c r="H8" s="14"/>
    </row>
    <row r="9" spans="1:13" ht="315" x14ac:dyDescent="0.3">
      <c r="A9" s="7" t="s">
        <v>27</v>
      </c>
      <c r="B9" s="16" t="s">
        <v>28</v>
      </c>
      <c r="C9" s="9" t="s">
        <v>29</v>
      </c>
      <c r="D9" s="10" t="s">
        <v>30</v>
      </c>
      <c r="E9" s="11" t="s">
        <v>31</v>
      </c>
      <c r="F9" s="12">
        <f>[1]AMP!B21</f>
        <v>113472526671.144</v>
      </c>
      <c r="G9" s="13">
        <v>40148</v>
      </c>
      <c r="H9" s="14">
        <v>130179655025.60939</v>
      </c>
    </row>
    <row r="10" spans="1:13" ht="79.5" x14ac:dyDescent="0.3">
      <c r="A10" s="7" t="s">
        <v>4</v>
      </c>
      <c r="B10" s="16" t="s">
        <v>32</v>
      </c>
      <c r="C10" s="9" t="s">
        <v>33</v>
      </c>
      <c r="D10" s="17"/>
      <c r="E10" s="11"/>
      <c r="F10" s="12"/>
      <c r="G10" s="13"/>
      <c r="H10" s="14"/>
      <c r="J10" s="18"/>
    </row>
    <row r="11" spans="1:13" ht="95.25" x14ac:dyDescent="0.3">
      <c r="A11" s="19" t="s">
        <v>34</v>
      </c>
      <c r="B11" s="16" t="s">
        <v>35</v>
      </c>
      <c r="C11" s="9" t="s">
        <v>36</v>
      </c>
      <c r="D11" s="20"/>
      <c r="E11" s="11"/>
      <c r="F11" s="12"/>
      <c r="G11" s="13"/>
      <c r="H11" s="14"/>
    </row>
    <row r="12" spans="1:13" ht="47.25" x14ac:dyDescent="0.3">
      <c r="A12" s="19" t="s">
        <v>37</v>
      </c>
      <c r="B12" s="16" t="s">
        <v>38</v>
      </c>
      <c r="C12" s="21" t="s">
        <v>39</v>
      </c>
      <c r="D12" s="20"/>
      <c r="E12" s="21"/>
      <c r="F12" s="12"/>
      <c r="G12" s="13"/>
      <c r="H12" s="14"/>
    </row>
    <row r="13" spans="1:13" ht="63.75" x14ac:dyDescent="0.3">
      <c r="A13" s="19" t="s">
        <v>40</v>
      </c>
      <c r="B13" s="16" t="s">
        <v>41</v>
      </c>
      <c r="C13" s="9" t="s">
        <v>42</v>
      </c>
      <c r="D13" s="22"/>
      <c r="E13" s="11"/>
      <c r="F13" s="12"/>
      <c r="G13" s="13"/>
      <c r="H13" s="14"/>
    </row>
    <row r="14" spans="1:13" ht="48" x14ac:dyDescent="0.3">
      <c r="A14" s="19" t="s">
        <v>43</v>
      </c>
      <c r="B14" s="16" t="s">
        <v>44</v>
      </c>
      <c r="C14" s="9" t="s">
        <v>45</v>
      </c>
      <c r="D14" s="22"/>
      <c r="E14" s="11" t="s">
        <v>46</v>
      </c>
      <c r="F14" s="12">
        <f>[1]AMP!B22</f>
        <v>15124387803.340593</v>
      </c>
      <c r="G14" s="13">
        <v>40148</v>
      </c>
      <c r="H14" s="14">
        <v>17351227161.595001</v>
      </c>
      <c r="L14" s="23"/>
      <c r="M14" s="23"/>
    </row>
    <row r="15" spans="1:13" ht="95.25" x14ac:dyDescent="0.3">
      <c r="A15" s="19" t="s">
        <v>47</v>
      </c>
      <c r="B15" s="16" t="s">
        <v>48</v>
      </c>
      <c r="C15" s="9" t="s">
        <v>49</v>
      </c>
      <c r="D15" s="22"/>
      <c r="E15" s="11"/>
      <c r="F15" s="12">
        <f>[1]AMP!B23</f>
        <v>407754830.30722541</v>
      </c>
      <c r="G15" s="13">
        <v>40148</v>
      </c>
      <c r="H15" s="14">
        <v>467790617.28259999</v>
      </c>
    </row>
    <row r="16" spans="1:13" ht="48" x14ac:dyDescent="0.3">
      <c r="A16" s="19" t="s">
        <v>50</v>
      </c>
      <c r="B16" s="16" t="s">
        <v>48</v>
      </c>
      <c r="C16" s="9" t="s">
        <v>51</v>
      </c>
      <c r="D16" s="22"/>
      <c r="E16" s="7" t="s">
        <v>52</v>
      </c>
      <c r="F16" s="12">
        <f>[1]AMP!B24</f>
        <v>2284604416.7833695</v>
      </c>
      <c r="G16" s="13">
        <v>40148</v>
      </c>
      <c r="H16" s="14">
        <v>2620978166.0209999</v>
      </c>
      <c r="L16" s="24"/>
      <c r="M16" s="24"/>
    </row>
    <row r="17" spans="1:13" ht="174" x14ac:dyDescent="0.3">
      <c r="A17" s="19" t="s">
        <v>53</v>
      </c>
      <c r="B17" s="16" t="s">
        <v>54</v>
      </c>
      <c r="C17" s="9" t="s">
        <v>55</v>
      </c>
      <c r="D17" s="22" t="s">
        <v>56</v>
      </c>
      <c r="E17" s="11" t="s">
        <v>57</v>
      </c>
      <c r="F17" s="12">
        <f>[1]AMP!B25</f>
        <v>-58537224970.118919</v>
      </c>
      <c r="G17" s="13">
        <v>40148</v>
      </c>
      <c r="H17" s="14">
        <v>-67155953749.093597</v>
      </c>
      <c r="L17" s="24"/>
      <c r="M17" s="24"/>
    </row>
    <row r="18" spans="1:13" ht="47.25" x14ac:dyDescent="0.3">
      <c r="A18" s="25" t="s">
        <v>58</v>
      </c>
      <c r="B18" s="16" t="s">
        <v>59</v>
      </c>
      <c r="C18" s="21" t="s">
        <v>60</v>
      </c>
      <c r="D18" s="26"/>
      <c r="E18" s="11"/>
      <c r="F18" s="12"/>
      <c r="G18" s="13"/>
      <c r="H18" s="14"/>
    </row>
    <row r="19" spans="1:13" ht="79.5" x14ac:dyDescent="0.3">
      <c r="A19" s="25" t="s">
        <v>61</v>
      </c>
      <c r="B19" s="16" t="s">
        <v>62</v>
      </c>
      <c r="C19" s="9" t="s">
        <v>63</v>
      </c>
      <c r="D19" s="26"/>
      <c r="E19" s="11"/>
      <c r="F19" s="12"/>
      <c r="G19" s="13"/>
      <c r="H19" s="14"/>
    </row>
    <row r="20" spans="1:13" ht="95.25" x14ac:dyDescent="0.3">
      <c r="A20" s="25" t="s">
        <v>64</v>
      </c>
      <c r="B20" s="16" t="s">
        <v>65</v>
      </c>
      <c r="C20" s="9" t="s">
        <v>66</v>
      </c>
      <c r="D20" s="26"/>
      <c r="E20" s="11"/>
      <c r="F20" s="27">
        <f>[1]AMP!B26</f>
        <v>19916293571.887787</v>
      </c>
      <c r="G20" s="28">
        <v>41244</v>
      </c>
      <c r="H20" s="14">
        <v>22848669212.437401</v>
      </c>
    </row>
    <row r="21" spans="1:13" ht="48" x14ac:dyDescent="0.3">
      <c r="A21" s="25" t="s">
        <v>67</v>
      </c>
      <c r="B21" s="16" t="s">
        <v>68</v>
      </c>
      <c r="C21" s="9" t="s">
        <v>69</v>
      </c>
      <c r="D21" s="26"/>
      <c r="E21" s="21"/>
      <c r="F21" s="27">
        <f>[1]AMP!B27</f>
        <v>15514436290.34971</v>
      </c>
      <c r="G21" s="28">
        <v>40148</v>
      </c>
      <c r="H21" s="14">
        <v>17798704440.361401</v>
      </c>
    </row>
    <row r="22" spans="1:13" ht="32.25" x14ac:dyDescent="0.3">
      <c r="A22" s="25" t="s">
        <v>70</v>
      </c>
      <c r="B22" s="16" t="s">
        <v>71</v>
      </c>
      <c r="C22" s="9" t="s">
        <v>72</v>
      </c>
      <c r="D22" s="26"/>
      <c r="E22" s="21"/>
      <c r="F22" s="27"/>
      <c r="G22" s="28"/>
      <c r="H22" s="14"/>
    </row>
    <row r="23" spans="1:13" ht="32.25" x14ac:dyDescent="0.3">
      <c r="A23" s="25" t="s">
        <v>73</v>
      </c>
      <c r="B23" s="16" t="s">
        <v>74</v>
      </c>
      <c r="C23" s="9" t="s">
        <v>75</v>
      </c>
      <c r="D23" s="26"/>
      <c r="E23" s="21"/>
      <c r="F23" s="27"/>
      <c r="G23" s="28"/>
      <c r="H23" s="14"/>
    </row>
    <row r="24" spans="1:13" ht="409.6" thickBot="1" x14ac:dyDescent="0.35">
      <c r="A24" s="25" t="s">
        <v>76</v>
      </c>
      <c r="B24" s="29" t="s">
        <v>77</v>
      </c>
      <c r="C24" s="30" t="s">
        <v>78</v>
      </c>
      <c r="D24" s="26"/>
      <c r="E24" s="21" t="s">
        <v>79</v>
      </c>
      <c r="F24" s="27">
        <f>[1]AMP!B28</f>
        <v>230954500267.44</v>
      </c>
      <c r="G24" s="28">
        <v>40148</v>
      </c>
      <c r="H24" s="14">
        <v>264959087927.146</v>
      </c>
    </row>
    <row r="25" spans="1:13" ht="60.75" thickBot="1" x14ac:dyDescent="0.35">
      <c r="A25" s="31" t="s">
        <v>80</v>
      </c>
      <c r="B25" s="29" t="s">
        <v>81</v>
      </c>
      <c r="C25" s="32" t="s">
        <v>82</v>
      </c>
      <c r="D25" s="26"/>
      <c r="E25" s="32" t="s">
        <v>83</v>
      </c>
      <c r="F25" s="27">
        <v>278841960</v>
      </c>
      <c r="G25" s="28">
        <v>41609</v>
      </c>
      <c r="H25" s="14">
        <v>289492166.60759997</v>
      </c>
    </row>
    <row r="26" spans="1:13" ht="90.75" thickBot="1" x14ac:dyDescent="0.35">
      <c r="A26" s="33" t="s">
        <v>84</v>
      </c>
      <c r="B26" s="29" t="s">
        <v>85</v>
      </c>
      <c r="C26" s="34" t="s">
        <v>86</v>
      </c>
      <c r="D26" s="26"/>
      <c r="E26" s="34" t="s">
        <v>86</v>
      </c>
      <c r="F26" s="27">
        <v>11005109879</v>
      </c>
      <c r="G26" s="28">
        <v>41883</v>
      </c>
      <c r="H26" s="14">
        <v>11084109874.3402</v>
      </c>
    </row>
    <row r="27" spans="1:13" ht="191.25" customHeight="1" thickBot="1" x14ac:dyDescent="0.35">
      <c r="A27" s="33" t="s">
        <v>87</v>
      </c>
      <c r="B27" s="29" t="s">
        <v>88</v>
      </c>
      <c r="C27" s="34" t="s">
        <v>89</v>
      </c>
      <c r="D27" s="26"/>
      <c r="E27" s="34" t="s">
        <v>90</v>
      </c>
      <c r="F27" s="27">
        <v>714603378</v>
      </c>
      <c r="G27" s="28">
        <v>35309</v>
      </c>
      <c r="H27" s="14">
        <v>2285444523.5195999</v>
      </c>
    </row>
    <row r="28" spans="1:13" ht="191.25" customHeight="1" thickBot="1" x14ac:dyDescent="0.35">
      <c r="A28" s="33" t="s">
        <v>91</v>
      </c>
      <c r="B28" s="29" t="s">
        <v>92</v>
      </c>
      <c r="C28" s="34" t="s">
        <v>93</v>
      </c>
      <c r="D28" s="26"/>
      <c r="E28" s="34" t="s">
        <v>94</v>
      </c>
      <c r="F28" s="27">
        <v>18492437529</v>
      </c>
      <c r="G28" s="28">
        <v>42125</v>
      </c>
      <c r="H28" s="35">
        <v>18492437529</v>
      </c>
    </row>
    <row r="29" spans="1:13" ht="17.25" thickBot="1" x14ac:dyDescent="0.35">
      <c r="H29" s="39">
        <f>SUM(H6:H28)</f>
        <v>421221642894.8266</v>
      </c>
    </row>
  </sheetData>
  <mergeCells count="12">
    <mergeCell ref="G4:G5"/>
    <mergeCell ref="H4:H5"/>
    <mergeCell ref="A1:B3"/>
    <mergeCell ref="C1:G2"/>
    <mergeCell ref="H1:H3"/>
    <mergeCell ref="C3:G3"/>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Forero Guzman</dc:creator>
  <cp:lastModifiedBy>Cristhian Camilo Florez Azuero</cp:lastModifiedBy>
  <dcterms:created xsi:type="dcterms:W3CDTF">2016-03-14T20:54:43Z</dcterms:created>
  <dcterms:modified xsi:type="dcterms:W3CDTF">2018-08-13T17:14:42Z</dcterms:modified>
</cp:coreProperties>
</file>