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245" activeTab="4"/>
  </bookViews>
  <sheets>
    <sheet name="CICLO PHVA" sheetId="1" r:id="rId1"/>
    <sheet name="SEPG-F-007" sheetId="2" r:id="rId2"/>
    <sheet name="Mapa de riesgos" sheetId="3" state="hidden" r:id="rId3"/>
    <sheet name="SEPG-F-012" sheetId="4" r:id="rId4"/>
    <sheet name="SEPG-F-014" sheetId="5" r:id="rId5"/>
    <sheet name="Matriz de Cambios" sheetId="6" r:id="rId6"/>
    <sheet name="Reportes de Riesgo" sheetId="7" r:id="rId7"/>
    <sheet name="Fm-20 " sheetId="8" state="hidden" r:id="rId8"/>
    <sheet name="DB" sheetId="9" state="hidden" r:id="rId9"/>
    <sheet name="Hoja1" sheetId="10" state="hidden" r:id="rId10"/>
  </sheets>
  <externalReferences>
    <externalReference r:id="rId13"/>
  </externalReferences>
  <definedNames>
    <definedName name="_xlfn.AVERAGEIF" hidden="1">#NAME?</definedName>
    <definedName name="_xlfn.COUNTIFS" hidden="1">#NAME?</definedName>
    <definedName name="_xlfn.IFERROR" hidden="1">#NAME?</definedName>
    <definedName name="_xlfn.MODE.MULT" hidden="1">#NAME?</definedName>
    <definedName name="_xlfn.MODE.SNGL" hidden="1">#NAME?</definedName>
    <definedName name="¿TIENE_HERRAMIENTA_PARA_EJERCER_EL_CONTROL?">'DB'!$D$8:$D$10</definedName>
    <definedName name="A">'DB'!$J$5:$J$6</definedName>
    <definedName name="B">'DB'!$K$5:$K$6</definedName>
    <definedName name="CE">'DB'!$L$5:$L$6</definedName>
    <definedName name="EXISTENCONTROLES">'DB'!$D$5:$D$6</definedName>
    <definedName name="FrecuenciaSeguim">'DB'!$H$9:$H$10</definedName>
    <definedName name="FrecuendiaSeguim">'DB'!$H$9:$H$10</definedName>
    <definedName name="HerramientaControl">'DB'!$D$9:$D$10</definedName>
    <definedName name="HerramientaEfectiva">'DB'!$F$9:$F$10</definedName>
    <definedName name="IMPACTO">'DB'!$H$5</definedName>
    <definedName name="ManualesInstructivos">'DB'!$E$9:$E$10</definedName>
    <definedName name="OP" localSheetId="7">'Fm-20 '!$L$11</definedName>
    <definedName name="OPCIONESDEMANEJO">'DB'!$N$5:$N$8</definedName>
    <definedName name="PROBABILIDAD">'DB'!$G$5</definedName>
    <definedName name="ResponDefinidos">'DB'!$G$9:$G$10</definedName>
    <definedName name="TieneHerramientaControl1">'DB'!$D$9:$D$10</definedName>
    <definedName name="TIPODERIESGO">'DB'!$B$5:$B$11</definedName>
  </definedNames>
  <calcPr fullCalcOnLoad="1"/>
</workbook>
</file>

<file path=xl/comments2.xml><?xml version="1.0" encoding="utf-8"?>
<comments xmlns="http://schemas.openxmlformats.org/spreadsheetml/2006/main">
  <authors>
    <author>Pilou</author>
    <author>Ingrid Johanna Maldonado Martinez</author>
    <author>user</author>
  </authors>
  <commentList>
    <comment ref="A11" authorId="0">
      <text>
        <r>
          <rPr>
            <b/>
            <sz val="9"/>
            <rFont val="Tahoma"/>
            <family val="2"/>
          </rPr>
          <t>Modificar el consecutivo para cada proceso.</t>
        </r>
      </text>
    </comment>
    <comment ref="B10" authorId="1">
      <text>
        <r>
          <rPr>
            <b/>
            <sz val="9"/>
            <rFont val="Tahoma"/>
            <family val="2"/>
          </rPr>
          <t>Ingrid Johanna Maldonado Martinez:</t>
        </r>
        <r>
          <rPr>
            <sz val="9"/>
            <rFont val="Tahoma"/>
            <family val="2"/>
          </rPr>
          <t xml:space="preserve">
Se debe tener en cuenta el DOFA, Auditorias Internas y Externas, Caracterización de procesos y juicio de expertos</t>
        </r>
      </text>
    </comment>
    <comment ref="C10" authorId="2">
      <text>
        <r>
          <rPr>
            <sz val="12"/>
            <rFont val="Tahoma"/>
            <family val="2"/>
          </rPr>
          <t xml:space="preserve">Posibilidad de que suceda algún evento que tendrá un impacto sobre los objetivos institucionales o del proceso. Se expresa en términos de probabilidad y consecuencias.
</t>
        </r>
      </text>
    </comment>
    <comment ref="D10" authorId="2">
      <text>
        <r>
          <rPr>
            <sz val="12"/>
            <rFont val="Tahoma"/>
            <family val="2"/>
          </rPr>
          <t xml:space="preserve">Se refiere a las características generales o las formas en que se observa o manifiesta el riesgo identificado.
</t>
        </r>
      </text>
    </comment>
    <comment ref="G10" authorId="1">
      <text>
        <r>
          <rPr>
            <b/>
            <sz val="9"/>
            <rFont val="Tahoma"/>
            <family val="2"/>
          </rPr>
          <t>Ingrid Johanna Maldonado Martinez:</t>
        </r>
        <r>
          <rPr>
            <sz val="9"/>
            <rFont val="Tahoma"/>
            <family val="2"/>
          </rPr>
          <t xml:space="preserve">
Riesgos Institucionales: Propios de la gestión.
Riesgos Anticorrupción: se pueden dar por mala fe, presiones de terceros</t>
        </r>
      </text>
    </comment>
    <comment ref="M10" authorId="2">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C17" authorId="2">
      <text>
        <r>
          <rPr>
            <sz val="12"/>
            <rFont val="Tahoma"/>
            <family val="2"/>
          </rPr>
          <t xml:space="preserve">Posibilidad de que suceda algún evento que tendrá un impacto sobre los objetivos institucionales o del proceso. Se expresa en términos de probabilidad y consecuencias.
</t>
        </r>
      </text>
    </comment>
    <comment ref="D17" authorId="2">
      <text>
        <r>
          <rPr>
            <sz val="12"/>
            <rFont val="Tahoma"/>
            <family val="2"/>
          </rPr>
          <t xml:space="preserve">Se refiere a las características generales o las formas en que se observa o manifiesta el riesgo identificado.
</t>
        </r>
      </text>
    </comment>
    <comment ref="I17" authorId="2">
      <text>
        <r>
          <rPr>
            <sz val="12"/>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17" authorId="2">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List>
</comments>
</file>

<file path=xl/comments3.xml><?xml version="1.0" encoding="utf-8"?>
<comments xmlns="http://schemas.openxmlformats.org/spreadsheetml/2006/main">
  <authors>
    <author>M?nica Viviana Parra </author>
  </authors>
  <commentList>
    <comment ref="L6" authorId="0">
      <text>
        <r>
          <rPr>
            <b/>
            <sz val="9"/>
            <rFont val="Tahoma"/>
            <family val="2"/>
          </rPr>
          <t xml:space="preserve">Riesgo ascendente: a Mayor nivel de zona mayor riesgo)
</t>
        </r>
      </text>
    </comment>
  </commentList>
</comments>
</file>

<file path=xl/comments4.xml><?xml version="1.0" encoding="utf-8"?>
<comments xmlns="http://schemas.openxmlformats.org/spreadsheetml/2006/main">
  <authors>
    <author>user</author>
    <author>Ingrid Johanna Maldonado Martinez</author>
  </authors>
  <commentList>
    <comment ref="A13" authorId="0">
      <text>
        <r>
          <rPr>
            <b/>
            <sz val="12"/>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K13" authorId="0">
      <text>
        <r>
          <rPr>
            <b/>
            <sz val="12"/>
            <rFont val="Tahoma"/>
            <family val="2"/>
          </rPr>
          <t>* Insignificante:</t>
        </r>
        <r>
          <rPr>
            <sz val="12"/>
            <rFont val="Tahoma"/>
            <family val="2"/>
          </rPr>
          <t xml:space="preserve"> La materialización del riesgo </t>
        </r>
        <r>
          <rPr>
            <b/>
            <sz val="12"/>
            <rFont val="Tahoma"/>
            <family val="2"/>
          </rPr>
          <t>puede ser controlado</t>
        </r>
        <r>
          <rPr>
            <sz val="12"/>
            <rFont val="Tahoma"/>
            <family val="2"/>
          </rPr>
          <t xml:space="preserve"> por los participantes del proceso, y no afecta los objetivos del proceso.
* </t>
        </r>
        <r>
          <rPr>
            <b/>
            <sz val="12"/>
            <rFont val="Tahoma"/>
            <family val="2"/>
          </rPr>
          <t>Menor:</t>
        </r>
        <r>
          <rPr>
            <sz val="12"/>
            <rFont val="Tahoma"/>
            <family val="2"/>
          </rPr>
          <t xml:space="preserve"> La materialización del riesgo ocasiona </t>
        </r>
        <r>
          <rPr>
            <b/>
            <sz val="12"/>
            <rFont val="Tahoma"/>
            <family val="2"/>
          </rPr>
          <t>pequeñas demoras</t>
        </r>
        <r>
          <rPr>
            <sz val="12"/>
            <rFont val="Tahoma"/>
            <family val="2"/>
          </rPr>
          <t xml:space="preserve"> en el cumplimiento de las actividades del proceso, y </t>
        </r>
        <r>
          <rPr>
            <b/>
            <sz val="12"/>
            <rFont val="Tahoma"/>
            <family val="2"/>
          </rPr>
          <t>no afecta significativamente el cumplimiento de los objetivos del mismo</t>
        </r>
        <r>
          <rPr>
            <sz val="12"/>
            <rFont val="Tahoma"/>
            <family val="2"/>
          </rPr>
          <t xml:space="preserve">. Tiene un impacto bajo en los procesos de otras áreas de la Agencia.
</t>
        </r>
        <r>
          <rPr>
            <b/>
            <sz val="12"/>
            <rFont val="Tahoma"/>
            <family val="2"/>
          </rPr>
          <t>* Moderado:</t>
        </r>
        <r>
          <rPr>
            <sz val="12"/>
            <rFont val="Tahoma"/>
            <family val="2"/>
          </rPr>
          <t xml:space="preserve"> La materialización del riesgo </t>
        </r>
        <r>
          <rPr>
            <b/>
            <sz val="12"/>
            <rFont val="Tahoma"/>
            <family val="2"/>
          </rPr>
          <t>demora el cumplimiento de los objetivos del proceso</t>
        </r>
        <r>
          <rPr>
            <sz val="12"/>
            <rFont val="Tahoma"/>
            <family val="2"/>
          </rPr>
          <t xml:space="preserve">, y tiene un </t>
        </r>
        <r>
          <rPr>
            <b/>
            <sz val="12"/>
            <rFont val="Tahoma"/>
            <family val="2"/>
          </rPr>
          <t>impacto moderado en los procesos de otras áreas</t>
        </r>
        <r>
          <rPr>
            <sz val="12"/>
            <rFont val="Tahoma"/>
            <family val="2"/>
          </rPr>
          <t xml:space="preserve"> de la Agencia. Puede además causar un deterioro en el desarrollo del proceso dificultando o retrasando el cumplimiento de sus objetivos, impidiendo que éste se desarrolle en forma normal.
</t>
        </r>
        <r>
          <rPr>
            <b/>
            <sz val="12"/>
            <rFont val="Tahoma"/>
            <family val="2"/>
          </rPr>
          <t>* Mayor:</t>
        </r>
        <r>
          <rPr>
            <sz val="12"/>
            <rFont val="Tahoma"/>
            <family val="2"/>
          </rPr>
          <t xml:space="preserve"> La materialización del riesgo </t>
        </r>
        <r>
          <rPr>
            <b/>
            <sz val="12"/>
            <rFont val="Tahoma"/>
            <family val="2"/>
          </rPr>
          <t>retrasa el cumplimiento de los objetivos de la ANI</t>
        </r>
        <r>
          <rPr>
            <sz val="12"/>
            <rFont val="Tahoma"/>
            <family val="2"/>
          </rPr>
          <t xml:space="preserve"> y tiene un </t>
        </r>
        <r>
          <rPr>
            <b/>
            <sz val="12"/>
            <rFont val="Tahoma"/>
            <family val="2"/>
          </rPr>
          <t>impacto significativo en la imagen pública de la Agencia y</t>
        </r>
        <r>
          <rPr>
            <sz val="12"/>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rFont val="Tahoma"/>
            <family val="2"/>
          </rPr>
          <t>* Catastrófico:</t>
        </r>
        <r>
          <rPr>
            <sz val="12"/>
            <rFont val="Tahoma"/>
            <family val="2"/>
          </rPr>
          <t xml:space="preserve"> La materialización del riesgo </t>
        </r>
        <r>
          <rPr>
            <b/>
            <sz val="12"/>
            <rFont val="Tahoma"/>
            <family val="2"/>
          </rPr>
          <t>imposibilita el cumplimiento de los objetivos de la Agencia,</t>
        </r>
        <r>
          <rPr>
            <sz val="12"/>
            <rFont val="Tahoma"/>
            <family val="2"/>
          </rPr>
          <t xml:space="preserve"> tiene un </t>
        </r>
        <r>
          <rPr>
            <b/>
            <sz val="12"/>
            <rFont val="Tahoma"/>
            <family val="2"/>
          </rPr>
          <t xml:space="preserve">impacto catastrófico en la imagen pública de la Agencia </t>
        </r>
        <r>
          <rPr>
            <sz val="12"/>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V13" authorId="0">
      <text>
        <r>
          <rPr>
            <b/>
            <sz val="12"/>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AF13" authorId="0">
      <text>
        <r>
          <rPr>
            <b/>
            <sz val="12"/>
            <rFont val="Tahoma"/>
            <family val="2"/>
          </rPr>
          <t>* Insignificante:</t>
        </r>
        <r>
          <rPr>
            <sz val="12"/>
            <rFont val="Tahoma"/>
            <family val="2"/>
          </rPr>
          <t xml:space="preserve"> La materialización del riesgo </t>
        </r>
        <r>
          <rPr>
            <b/>
            <sz val="12"/>
            <rFont val="Tahoma"/>
            <family val="2"/>
          </rPr>
          <t>puede ser controlado</t>
        </r>
        <r>
          <rPr>
            <sz val="12"/>
            <rFont val="Tahoma"/>
            <family val="2"/>
          </rPr>
          <t xml:space="preserve"> por los participantes del proceso, y no afecta los objetivos del proceso.
* </t>
        </r>
        <r>
          <rPr>
            <b/>
            <sz val="12"/>
            <rFont val="Tahoma"/>
            <family val="2"/>
          </rPr>
          <t>Menor:</t>
        </r>
        <r>
          <rPr>
            <sz val="12"/>
            <rFont val="Tahoma"/>
            <family val="2"/>
          </rPr>
          <t xml:space="preserve"> La materialización del riesgo ocasiona </t>
        </r>
        <r>
          <rPr>
            <b/>
            <sz val="12"/>
            <rFont val="Tahoma"/>
            <family val="2"/>
          </rPr>
          <t>pequeñas demoras</t>
        </r>
        <r>
          <rPr>
            <sz val="12"/>
            <rFont val="Tahoma"/>
            <family val="2"/>
          </rPr>
          <t xml:space="preserve"> en el cumplimiento de las actividades del proceso, y </t>
        </r>
        <r>
          <rPr>
            <b/>
            <sz val="12"/>
            <rFont val="Tahoma"/>
            <family val="2"/>
          </rPr>
          <t>no afecta significativamente el cumplimiento de los objetivos del mismo</t>
        </r>
        <r>
          <rPr>
            <sz val="12"/>
            <rFont val="Tahoma"/>
            <family val="2"/>
          </rPr>
          <t xml:space="preserve">. Tiene un impacto bajo en los procesos de otras áreas de la Agencia.
</t>
        </r>
        <r>
          <rPr>
            <b/>
            <sz val="12"/>
            <rFont val="Tahoma"/>
            <family val="2"/>
          </rPr>
          <t>* Moderado:</t>
        </r>
        <r>
          <rPr>
            <sz val="12"/>
            <rFont val="Tahoma"/>
            <family val="2"/>
          </rPr>
          <t xml:space="preserve"> La materialización del riesgo </t>
        </r>
        <r>
          <rPr>
            <b/>
            <sz val="12"/>
            <rFont val="Tahoma"/>
            <family val="2"/>
          </rPr>
          <t>demora el cumplimiento de los objetivos del proceso</t>
        </r>
        <r>
          <rPr>
            <sz val="12"/>
            <rFont val="Tahoma"/>
            <family val="2"/>
          </rPr>
          <t xml:space="preserve">, y tiene un </t>
        </r>
        <r>
          <rPr>
            <b/>
            <sz val="12"/>
            <rFont val="Tahoma"/>
            <family val="2"/>
          </rPr>
          <t>impacto moderado en los procesos de otras áreas</t>
        </r>
        <r>
          <rPr>
            <sz val="12"/>
            <rFont val="Tahoma"/>
            <family val="2"/>
          </rPr>
          <t xml:space="preserve"> de la Agencia. Puede además causar un deterioro en el desarrollo del proceso dificultando o retrasando el cumplimiento de sus objetivos, impidiendo que éste se desarrolle en forma normal.
</t>
        </r>
        <r>
          <rPr>
            <b/>
            <sz val="12"/>
            <rFont val="Tahoma"/>
            <family val="2"/>
          </rPr>
          <t>* Mayor:</t>
        </r>
        <r>
          <rPr>
            <sz val="12"/>
            <rFont val="Tahoma"/>
            <family val="2"/>
          </rPr>
          <t xml:space="preserve"> La materialización del riesgo </t>
        </r>
        <r>
          <rPr>
            <b/>
            <sz val="12"/>
            <rFont val="Tahoma"/>
            <family val="2"/>
          </rPr>
          <t>retrasa el cumplimiento de los objetivos de la ANI</t>
        </r>
        <r>
          <rPr>
            <sz val="12"/>
            <rFont val="Tahoma"/>
            <family val="2"/>
          </rPr>
          <t xml:space="preserve"> y tiene un </t>
        </r>
        <r>
          <rPr>
            <b/>
            <sz val="12"/>
            <rFont val="Tahoma"/>
            <family val="2"/>
          </rPr>
          <t>impacto significativo en la imagen pública de la Agencia y</t>
        </r>
        <r>
          <rPr>
            <sz val="12"/>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rFont val="Tahoma"/>
            <family val="2"/>
          </rPr>
          <t>* Catastrófico:</t>
        </r>
        <r>
          <rPr>
            <sz val="12"/>
            <rFont val="Tahoma"/>
            <family val="2"/>
          </rPr>
          <t xml:space="preserve"> La materialización del riesgo </t>
        </r>
        <r>
          <rPr>
            <b/>
            <sz val="12"/>
            <rFont val="Tahoma"/>
            <family val="2"/>
          </rPr>
          <t>imposibilita el cumplimiento de los objetivos de la Agencia,</t>
        </r>
        <r>
          <rPr>
            <sz val="12"/>
            <rFont val="Tahoma"/>
            <family val="2"/>
          </rPr>
          <t xml:space="preserve"> tiene un </t>
        </r>
        <r>
          <rPr>
            <b/>
            <sz val="12"/>
            <rFont val="Tahoma"/>
            <family val="2"/>
          </rPr>
          <t xml:space="preserve">impacto catastrófico en la imagen pública de la Agencia </t>
        </r>
        <r>
          <rPr>
            <sz val="12"/>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AA15" authorId="1">
      <text>
        <r>
          <rPr>
            <b/>
            <sz val="9"/>
            <rFont val="Tahoma"/>
            <family val="2"/>
          </rPr>
          <t>Ingrid Johanna Maldonado Martinez:</t>
        </r>
        <r>
          <rPr>
            <sz val="9"/>
            <rFont val="Tahoma"/>
            <family val="2"/>
          </rPr>
          <t xml:space="preserve">
Que no se puede realizar por ningún concepto
</t>
        </r>
      </text>
    </comment>
    <comment ref="AA16" authorId="1">
      <text>
        <r>
          <rPr>
            <b/>
            <sz val="9"/>
            <rFont val="Tahoma"/>
            <family val="2"/>
          </rPr>
          <t>Ingrid Johanna Maldonado Martinez:</t>
        </r>
        <r>
          <rPr>
            <sz val="9"/>
            <rFont val="Tahoma"/>
            <family val="2"/>
          </rPr>
          <t xml:space="preserve">
Se puede hacer pero no evalua la disponibilidad de recursos</t>
        </r>
      </text>
    </comment>
    <comment ref="AA17" authorId="1">
      <text>
        <r>
          <rPr>
            <b/>
            <sz val="9"/>
            <rFont val="Tahoma"/>
            <family val="2"/>
          </rPr>
          <t>Ingrid Johanna Maldonado Martinez:</t>
        </r>
        <r>
          <rPr>
            <sz val="9"/>
            <rFont val="Tahoma"/>
            <family val="2"/>
          </rPr>
          <t xml:space="preserve">
Capacidad de realizarle teniendo en cuenta las diferentes variables
</t>
        </r>
      </text>
    </comment>
  </commentList>
</comments>
</file>

<file path=xl/comments7.xml><?xml version="1.0" encoding="utf-8"?>
<comments xmlns="http://schemas.openxmlformats.org/spreadsheetml/2006/main">
  <authors>
    <author>Ingrid Johanna Maldonado Martinez</author>
  </authors>
  <commentList>
    <comment ref="C37" authorId="0">
      <text>
        <r>
          <rPr>
            <b/>
            <sz val="9"/>
            <rFont val="Tahoma"/>
            <family val="2"/>
          </rPr>
          <t>Ingrid Johanna Maldonado Martinez:</t>
        </r>
        <r>
          <rPr>
            <sz val="9"/>
            <rFont val="Tahoma"/>
            <family val="2"/>
          </rPr>
          <t xml:space="preserve">
Para este indicador solo se tendran en cuenta los riesgos altos y extremos</t>
        </r>
      </text>
    </comment>
    <comment ref="C41" authorId="0">
      <text>
        <r>
          <rPr>
            <b/>
            <sz val="9"/>
            <rFont val="Tahoma"/>
            <family val="2"/>
          </rPr>
          <t>Ingrid Johanna Maldonado Martinez:</t>
        </r>
        <r>
          <rPr>
            <sz val="9"/>
            <rFont val="Tahoma"/>
            <family val="2"/>
          </rPr>
          <t xml:space="preserve">
ubicar letra antes de la descripción del riesgo.</t>
        </r>
      </text>
    </comment>
    <comment ref="D41" authorId="0">
      <text>
        <r>
          <rPr>
            <b/>
            <sz val="9"/>
            <rFont val="Tahoma"/>
            <family val="2"/>
          </rPr>
          <t>Ingrid Johanna Maldonado Martinez:</t>
        </r>
        <r>
          <rPr>
            <sz val="9"/>
            <rFont val="Tahoma"/>
            <family val="2"/>
          </rPr>
          <t xml:space="preserve">
Describirlo de la siguiente forma a modo de ejemplo: Alta-Moderada</t>
        </r>
      </text>
    </comment>
  </commentList>
</comments>
</file>

<file path=xl/comments8.xml><?xml version="1.0" encoding="utf-8"?>
<comments xmlns="http://schemas.openxmlformats.org/spreadsheetml/2006/main">
  <authors>
    <author>Pilar Gomez</author>
    <author>user</author>
  </authors>
  <commentList>
    <comment ref="M9" authorId="0">
      <text>
        <r>
          <rPr>
            <sz val="12"/>
            <rFont val="Tahoma"/>
            <family val="2"/>
          </rPr>
          <t>Para plantear el plan de acción tenga en cuenta el contexto Estratégico del Fm-17(Identificación del riesgo).</t>
        </r>
      </text>
    </comment>
    <comment ref="L10" authorId="1">
      <text>
        <r>
          <rPr>
            <b/>
            <sz val="16"/>
            <rFont val="Tahoma"/>
            <family val="2"/>
          </rPr>
          <t>Evitar el riesgo.
T</t>
        </r>
        <r>
          <rPr>
            <b/>
            <sz val="12"/>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rFont val="Tahoma"/>
            <family val="2"/>
          </rPr>
          <t xml:space="preserve">
Reducir el riesgo.
</t>
        </r>
        <r>
          <rPr>
            <b/>
            <sz val="12"/>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rFont val="Tahoma"/>
            <family val="2"/>
          </rPr>
          <t xml:space="preserve">
Compartir o transferir el riesgo.
R</t>
        </r>
        <r>
          <rPr>
            <b/>
            <sz val="12"/>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rFont val="Tahoma"/>
            <family val="2"/>
          </rPr>
          <t xml:space="preserve">
Asumir el riesgo.
</t>
        </r>
        <r>
          <rPr>
            <b/>
            <sz val="12"/>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9.xml><?xml version="1.0" encoding="utf-8"?>
<comments xmlns="http://schemas.openxmlformats.org/spreadsheetml/2006/main">
  <authors>
    <author>M?nica Viviana Parra </author>
  </authors>
  <commentList>
    <comment ref="J36" authorId="0">
      <text>
        <r>
          <rPr>
            <b/>
            <sz val="9"/>
            <rFont val="Tahoma"/>
            <family val="2"/>
          </rPr>
          <t xml:space="preserve">Riesgo ascendente: a Mayor nivel de zona mayor riesgo)
</t>
        </r>
      </text>
    </comment>
  </commentList>
</comments>
</file>

<file path=xl/sharedStrings.xml><?xml version="1.0" encoding="utf-8"?>
<sst xmlns="http://schemas.openxmlformats.org/spreadsheetml/2006/main" count="956" uniqueCount="534">
  <si>
    <t>AGENCIA NACIONAL DE INFRAESTRUCTURA</t>
  </si>
  <si>
    <t>SISTEMA INTEGRADO DE GESTIÓN</t>
  </si>
  <si>
    <t>Formato</t>
  </si>
  <si>
    <t>ORIGEN</t>
  </si>
  <si>
    <t>OPORTUNIDADES</t>
  </si>
  <si>
    <t>Medioambiental</t>
  </si>
  <si>
    <t>Revisado por:</t>
  </si>
  <si>
    <t>Nombre</t>
  </si>
  <si>
    <t>FECHA:</t>
  </si>
  <si>
    <t>ÍTEM</t>
  </si>
  <si>
    <t>RIESGO</t>
  </si>
  <si>
    <t>DESCRIPCIÓN DEL RIESGO</t>
  </si>
  <si>
    <t>CAUSAS</t>
  </si>
  <si>
    <t>TIPO DE RIESGO</t>
  </si>
  <si>
    <t>TECNOLOGIA</t>
  </si>
  <si>
    <t>OPERATIVO</t>
  </si>
  <si>
    <t>Aprobado por: Nombre y firma del líder(s) del proceso</t>
  </si>
  <si>
    <t xml:space="preserve">Nombre
</t>
  </si>
  <si>
    <t xml:space="preserve">Nombre 
</t>
  </si>
  <si>
    <t>Hoja  1  de 1</t>
  </si>
  <si>
    <t xml:space="preserve">           </t>
  </si>
  <si>
    <t xml:space="preserve">    </t>
  </si>
  <si>
    <t>Nota</t>
  </si>
  <si>
    <t>El riesgo se debe calificar de acuerdo con los siguientes conceptos:</t>
  </si>
  <si>
    <t>Probabilidad</t>
  </si>
  <si>
    <t>Impacto</t>
  </si>
  <si>
    <t>valor</t>
  </si>
  <si>
    <t>descripción</t>
  </si>
  <si>
    <t>Raro (E)</t>
  </si>
  <si>
    <t>Insignificante</t>
  </si>
  <si>
    <t>Improbable (D)</t>
  </si>
  <si>
    <t>Menor</t>
  </si>
  <si>
    <t>Posible (C)</t>
  </si>
  <si>
    <t>Moderado</t>
  </si>
  <si>
    <t>Probable (B)</t>
  </si>
  <si>
    <t>Mayor</t>
  </si>
  <si>
    <t>Casi Seguro (A)</t>
  </si>
  <si>
    <t>Catastrófico</t>
  </si>
  <si>
    <t>ITEM</t>
  </si>
  <si>
    <t>Probabilidad/ Impacto</t>
  </si>
  <si>
    <t>VALOR</t>
  </si>
  <si>
    <t>NOMBRE</t>
  </si>
  <si>
    <t>EVALUACION</t>
  </si>
  <si>
    <t>ZONA DE RIESGO INHERENTE</t>
  </si>
  <si>
    <t>P</t>
  </si>
  <si>
    <t>I</t>
  </si>
  <si>
    <t>PROBABILIDAD</t>
  </si>
  <si>
    <t>IMPACTO</t>
  </si>
  <si>
    <t>INSIGNIFICANTE (1)</t>
  </si>
  <si>
    <t>MENOR (6)</t>
  </si>
  <si>
    <t>MODERADO (7)</t>
  </si>
  <si>
    <t>MAYOR (11)</t>
  </si>
  <si>
    <t>CATASTROFICO (13)</t>
  </si>
  <si>
    <t>ZONA</t>
  </si>
  <si>
    <t>NIVEL DE RIESGO</t>
  </si>
  <si>
    <t>E (RARO)</t>
  </si>
  <si>
    <t>ZONA RIESGO BAJO</t>
  </si>
  <si>
    <t>Z-1</t>
  </si>
  <si>
    <t>Zona 1 de riesgo Bajo (B)</t>
  </si>
  <si>
    <t>Zona 4 de riesgo Bajo (B)</t>
  </si>
  <si>
    <t>Zona 8 de riesgo Moderado (M)</t>
  </si>
  <si>
    <t>Zona 15 de riesgo Alto (A)</t>
  </si>
  <si>
    <t>Zona 17 de riesgo Alto (A)</t>
  </si>
  <si>
    <t>Z-2</t>
  </si>
  <si>
    <t>Asumir el riesgo</t>
  </si>
  <si>
    <t xml:space="preserve">Reducir el riesgo. </t>
  </si>
  <si>
    <t>Z-3</t>
  </si>
  <si>
    <t>Evitar el riesgo</t>
  </si>
  <si>
    <t>Z- 4</t>
  </si>
  <si>
    <t>Compartir o transferir  el riesgo</t>
  </si>
  <si>
    <t>Z- 5</t>
  </si>
  <si>
    <t>D(IMPROBABLE)</t>
  </si>
  <si>
    <t>ZONA RIESGO MODERADO</t>
  </si>
  <si>
    <t>Z-6</t>
  </si>
  <si>
    <t>Zona 2 de riesgo Bajo (B)</t>
  </si>
  <si>
    <t>Zona 5 de riesgo Bajo (B)</t>
  </si>
  <si>
    <t>Zona 9 de riesgo Moderado (M)</t>
  </si>
  <si>
    <t>Zona 16 de riesgo Alto (A)</t>
  </si>
  <si>
    <t>Zona 22 de riesgo Extremo (E.)</t>
  </si>
  <si>
    <t>Z-7</t>
  </si>
  <si>
    <t>Z-8</t>
  </si>
  <si>
    <t>Z-9</t>
  </si>
  <si>
    <t>ZONA DE RIESGO ALTO</t>
  </si>
  <si>
    <t>Z-10</t>
  </si>
  <si>
    <t>C (POSIBLE)</t>
  </si>
  <si>
    <t>Z-11</t>
  </si>
  <si>
    <t>Zona 3 de riesgo Bajo (B)</t>
  </si>
  <si>
    <t>Zona 7 de riesgo Moderado (M)</t>
  </si>
  <si>
    <t>Zona 13 de riesgo Alto (A)</t>
  </si>
  <si>
    <t>Zona 19 de riesgo Extremo (E.)</t>
  </si>
  <si>
    <t>Zona 23 de riesgo Extremo (E.)</t>
  </si>
  <si>
    <t>Z-12</t>
  </si>
  <si>
    <t>Z-13</t>
  </si>
  <si>
    <t>Z-14</t>
  </si>
  <si>
    <t>Z-15</t>
  </si>
  <si>
    <t>B (PROBABLE)</t>
  </si>
  <si>
    <t>Z-16</t>
  </si>
  <si>
    <t>Zona 6 de riesgo Moderado (M)</t>
  </si>
  <si>
    <t>Zona 11 de riesgo Alto (A)</t>
  </si>
  <si>
    <t>Zona 14 de riesgo Alto (A)</t>
  </si>
  <si>
    <t>Zona 20 de riesgo Extremo (E.)</t>
  </si>
  <si>
    <t>Zona  24 de riesgo Extremo (E.)</t>
  </si>
  <si>
    <t>Z-17</t>
  </si>
  <si>
    <t>ZONA DE RIESGO EXTREMO</t>
  </si>
  <si>
    <t>Z-18</t>
  </si>
  <si>
    <t>Z-19</t>
  </si>
  <si>
    <t>Z-20</t>
  </si>
  <si>
    <t>A (CASI SEGURO)</t>
  </si>
  <si>
    <t>Z-21</t>
  </si>
  <si>
    <t>Zona 10 de riesgo Alto (A)</t>
  </si>
  <si>
    <t>Zona 12 de riesgo Alto (A)</t>
  </si>
  <si>
    <t>Zona 18 de riesgo Extremo (E.)</t>
  </si>
  <si>
    <t>Zona 21 de riesgo Extremo (E.)</t>
  </si>
  <si>
    <t>Zona  25 de riesgo Extremo (E.)</t>
  </si>
  <si>
    <t>Z-22</t>
  </si>
  <si>
    <t>Z-23</t>
  </si>
  <si>
    <t>Z-24</t>
  </si>
  <si>
    <t>Z-25</t>
  </si>
  <si>
    <t>Notas</t>
  </si>
  <si>
    <t>ANALISIS RIESGO INHERENTE</t>
  </si>
  <si>
    <t>HERRAMIENTAS PARA EJERCER CONTROL</t>
  </si>
  <si>
    <t>SEGUIMIENTO AL CONTROL</t>
  </si>
  <si>
    <t>VALORACION DE CONTROLES</t>
  </si>
  <si>
    <t>RIESGO RESIDUAL</t>
  </si>
  <si>
    <t>VALORACIÓN DEL CONTROLES HACIA  PROBABILIDAD</t>
  </si>
  <si>
    <t>CUADRANTES A DISMINUIR</t>
  </si>
  <si>
    <t>ZONA DE RIESGO RESIDUAL</t>
  </si>
  <si>
    <t>EVALUACIÓN DEL RIESGO INHERENTE</t>
  </si>
  <si>
    <t>¿EXISTEN CONTROLES?</t>
  </si>
  <si>
    <t>CONTROL</t>
  </si>
  <si>
    <t>¿TIENE HERRAMIENTA PARA EJERCER EL CONTROL?</t>
  </si>
  <si>
    <t>¿EXISTEN MANUALES, INSTRUCTIVOS O PROCEDIMIENTOS  PARA EL MANEJO DE LA HERRAMIENTA?</t>
  </si>
  <si>
    <t>¿LA HERRAMIENTA HA DEMOSTRADO SER EFECTIVA?</t>
  </si>
  <si>
    <t>¿ESTAN DEFINIDOS LOS RESPONSABLES DE SU EJECUCION Y SEGUIMIENTO?</t>
  </si>
  <si>
    <t>¿LA FRECUENCIA DE EJECUCION DEL CONTROL Y SEGUIMIENTO ES ADECUADA?</t>
  </si>
  <si>
    <t>Unir 3 y 4 y el 5 tiene riesgo bajo</t>
  </si>
  <si>
    <t xml:space="preserve"> ACCION DE MEJORA</t>
  </si>
  <si>
    <t>ACCIÓN REQUERIDA PARA MITIGAR EL RIESGO</t>
  </si>
  <si>
    <t>RESPONSABLE</t>
  </si>
  <si>
    <t>CRONOGRAMA</t>
  </si>
  <si>
    <t>INDICADOR.</t>
  </si>
  <si>
    <t>PROCESO</t>
  </si>
  <si>
    <t>ZONA DE RIESGO</t>
  </si>
  <si>
    <t>OPCIONES DE MANEJO</t>
  </si>
  <si>
    <t>CARGO</t>
  </si>
  <si>
    <t>DEPENDENCIA</t>
  </si>
  <si>
    <t>FECHA INICIO</t>
  </si>
  <si>
    <t>FECHA FINAL</t>
  </si>
  <si>
    <t>ASUMIR EL RIESGO</t>
  </si>
  <si>
    <t>REDUCIR EL RIESGO</t>
  </si>
  <si>
    <t>Riesgo Moderado (Z-8)</t>
  </si>
  <si>
    <t>Riesgo Bajo (Z-1)</t>
  </si>
  <si>
    <t>Riesgo Bajo (Z-3)</t>
  </si>
  <si>
    <t>Riesgo Moderado (Z-9)</t>
  </si>
  <si>
    <t>Riesgo Moderado (Z-7)</t>
  </si>
  <si>
    <t>Código:  Fm-20</t>
  </si>
  <si>
    <t>Versión: 4,0</t>
  </si>
  <si>
    <t>Fecha: 10/11/2011</t>
  </si>
  <si>
    <t>MAPA DE RIESGOS INSTITUCIONAL</t>
  </si>
  <si>
    <t>ANÁLISIS DEL RIESGO</t>
  </si>
  <si>
    <t>ACCION REQUERIDA PARA MITIGAR EL RIESGO</t>
  </si>
  <si>
    <t>Ap. No.</t>
  </si>
  <si>
    <t>TIPO</t>
  </si>
  <si>
    <t>EVALUACIÓN 
RIESGO</t>
  </si>
  <si>
    <t>CONTROL EXISTENTE</t>
  </si>
  <si>
    <t>VALORACIÓN 
DE CONTROLES</t>
  </si>
  <si>
    <t>EVITAR EL RIESGO</t>
  </si>
  <si>
    <t>COMPARTIR O 
TRANSFERIR EL RIESGO</t>
  </si>
  <si>
    <t>Elaborado por:</t>
  </si>
  <si>
    <t>Aprobado por:</t>
  </si>
  <si>
    <t>Nombre y Firma
Héctor Eduardo  Vanegas Gámez</t>
  </si>
  <si>
    <t>Nombre y Firma
Diego Orlando Bustos Forero</t>
  </si>
  <si>
    <t>A</t>
  </si>
  <si>
    <t>B</t>
  </si>
  <si>
    <t>CE</t>
  </si>
  <si>
    <t>EXISTEN CONTROLES</t>
  </si>
  <si>
    <t>¿LOS CONTROLES ESTÁN DOCUMENTADOS?</t>
  </si>
  <si>
    <t>¿SE APLICAN EN LA ACTUALIDAD?</t>
  </si>
  <si>
    <t>¿ES EFECTIVO PARA MINIMIZAR EL RIESGO?</t>
  </si>
  <si>
    <t>ESTRATEGICO</t>
  </si>
  <si>
    <t>X</t>
  </si>
  <si>
    <t>FINANCIERO</t>
  </si>
  <si>
    <t>CUMPLIMIENTO</t>
  </si>
  <si>
    <t>¿EXISTEN MANUALES, O INSTRUCTIVOS PARA EL MANEJO DE LA HERRAMIENTA?</t>
  </si>
  <si>
    <t>¿ESTAN DEFINIDOS LOS TRESPONSABLES DE SU EJECUCION Y SEGUIMIENTO?</t>
  </si>
  <si>
    <t>IMAGEN</t>
  </si>
  <si>
    <t>TECNICO</t>
  </si>
  <si>
    <t>Raro</t>
  </si>
  <si>
    <t>Improbable</t>
  </si>
  <si>
    <t>Posible</t>
  </si>
  <si>
    <t>Probable</t>
  </si>
  <si>
    <t>Casi seguro</t>
  </si>
  <si>
    <t>VALORACION RIESGO</t>
  </si>
  <si>
    <t>Riesgo Bajo</t>
  </si>
  <si>
    <t>Riesgo Bajo (Z-2)</t>
  </si>
  <si>
    <t>Riesgo Moderado</t>
  </si>
  <si>
    <t>Riesgo Alto</t>
  </si>
  <si>
    <t>Riesgo Moderado (Z-6)</t>
  </si>
  <si>
    <t>Riesgo Extremo</t>
  </si>
  <si>
    <t>Riesgo Alto (Z-10)</t>
  </si>
  <si>
    <t>Riesgo Bajo (Z-4)</t>
  </si>
  <si>
    <t>Riesgo Alto (Z-15)</t>
  </si>
  <si>
    <t>Riesgo Bajo (Z-5)</t>
  </si>
  <si>
    <t>Riesgo Alto (Z17)</t>
  </si>
  <si>
    <t>ZONA DE RIESGO ALTA</t>
  </si>
  <si>
    <t>Riesgo Alto (Z-13)</t>
  </si>
  <si>
    <t>Riesgo Alto (Z-16)</t>
  </si>
  <si>
    <t>Riesgo Alto (Z-11)</t>
  </si>
  <si>
    <t>Riesgo Extremo (Z-22)</t>
  </si>
  <si>
    <t>Riesgo Alto (Z-14)</t>
  </si>
  <si>
    <t>Riesgo Alto (Z-12)</t>
  </si>
  <si>
    <t>ZONA DE RIESGO EXTREMA</t>
  </si>
  <si>
    <t>Riesgo Extremo (Z-19)</t>
  </si>
  <si>
    <t>Riesgo Extremo (Z-18)</t>
  </si>
  <si>
    <t>Riesgo Extremo (Z-23)</t>
  </si>
  <si>
    <t>Riesgo Extremo (Z-20)</t>
  </si>
  <si>
    <t>Riesgo Extremo (Z-24)</t>
  </si>
  <si>
    <t>Riesgo Extremo (Z-21)</t>
  </si>
  <si>
    <t>Riesgo Extremo (Z-25)</t>
  </si>
  <si>
    <t>Factores Internos</t>
  </si>
  <si>
    <t>Estructura</t>
  </si>
  <si>
    <t>PROB</t>
  </si>
  <si>
    <t>Cultura Organizacional</t>
  </si>
  <si>
    <t>Modelo de Operación</t>
  </si>
  <si>
    <t>Planes, Programas y proyectos</t>
  </si>
  <si>
    <t>Sistemas de informacion</t>
  </si>
  <si>
    <t>Procedimientos</t>
  </si>
  <si>
    <t>Recurso humano</t>
  </si>
  <si>
    <t>Recurso económico</t>
  </si>
  <si>
    <t>Infraestructura</t>
  </si>
  <si>
    <t>Tecnológico</t>
  </si>
  <si>
    <t>Factores Externos</t>
  </si>
  <si>
    <t>Social</t>
  </si>
  <si>
    <t>Cultural</t>
  </si>
  <si>
    <t>Econòmicos</t>
  </si>
  <si>
    <t>Económico</t>
  </si>
  <si>
    <t>Politico</t>
  </si>
  <si>
    <t>Político</t>
  </si>
  <si>
    <t>Legal</t>
  </si>
  <si>
    <t>Técnico</t>
  </si>
  <si>
    <t>Empleados</t>
  </si>
  <si>
    <t>OPORTUNIDAD</t>
  </si>
  <si>
    <t xml:space="preserve">DESCRIPCIÓN DE LA OPORTUNIDAD </t>
  </si>
  <si>
    <t>POSIBLES EFECTOS</t>
  </si>
  <si>
    <t>¿QUÉ GENERA LA OPORTUNIDAD?</t>
  </si>
  <si>
    <t>TIPO DE OPORTUNIDAD</t>
  </si>
  <si>
    <t>Viabilidad</t>
  </si>
  <si>
    <t>F</t>
  </si>
  <si>
    <t>L</t>
  </si>
  <si>
    <t>M</t>
  </si>
  <si>
    <t>C</t>
  </si>
  <si>
    <t xml:space="preserve">Para valorar las oportunidades se deben considerar los siguientes conceptos: </t>
  </si>
  <si>
    <t>Inviable</t>
  </si>
  <si>
    <t>viable</t>
  </si>
  <si>
    <t>Descripción</t>
  </si>
  <si>
    <t>Financieramente</t>
  </si>
  <si>
    <t>Legalmente</t>
  </si>
  <si>
    <t>Mercado/comercialmente</t>
  </si>
  <si>
    <t>conocimiento/ knowhow</t>
  </si>
  <si>
    <t>Ambientalmente</t>
  </si>
  <si>
    <t xml:space="preserve">MAPA DE RIESGOS </t>
  </si>
  <si>
    <t>ZONA DE OPORTUNIDAD</t>
  </si>
  <si>
    <t>Oportunidad</t>
  </si>
  <si>
    <t>MAPA DE OPORTUNIDADES</t>
  </si>
  <si>
    <t>Factible</t>
  </si>
  <si>
    <t>Nota1: Si la evaluación da un resultado inviable no se debera tener en cuenta su analisis dentro de la matriz de riesgos y oportunidades</t>
  </si>
  <si>
    <t>Nota2: Si la evaluación de como resultado factible, se debera incluir dentro del analisis y validar la forma de cerrar la brecha para que en un proximo analisis sea viable</t>
  </si>
  <si>
    <t>Nota3. Si es viable se debe establecer un plan de acción y utilizar el formato de mejora y gestión del cambio para gestionar su implementación</t>
  </si>
  <si>
    <t>Nota4. La evaluación de las oportunidades de la organización solo debe realizarse por las lineas altas de mando o que tengan alto poder para la toma de desiciones</t>
  </si>
  <si>
    <t>INDICADOR CLAVE DE RIESGO</t>
  </si>
  <si>
    <t>META DEL INDICADOR</t>
  </si>
  <si>
    <t>3. Mitigación del Riesgo</t>
  </si>
  <si>
    <t>RESULTADO DEL INDICADOR</t>
  </si>
  <si>
    <t>Zona de riesgos</t>
  </si>
  <si>
    <t>Extremo</t>
  </si>
  <si>
    <t>Alta</t>
  </si>
  <si>
    <t>Bajo</t>
  </si>
  <si>
    <t>No de riesgos</t>
  </si>
  <si>
    <t>Promedio cumpimiento</t>
  </si>
  <si>
    <t>No de acciones</t>
  </si>
  <si>
    <t>Zona de Riesgo</t>
  </si>
  <si>
    <t>1. Cumplimiento Indicadores claves de Riesgos Institucionales</t>
  </si>
  <si>
    <t>2. Cumplimiento Indicadores claves de Riesgos Anticorrupción</t>
  </si>
  <si>
    <t>3. Cumplimiento planes de acción</t>
  </si>
  <si>
    <t xml:space="preserve">4. Riesgos Materializados </t>
  </si>
  <si>
    <t>No de riesgos por zona antes de controles y acciones</t>
  </si>
  <si>
    <t>No de riesgos por zona despues de controles y acciones</t>
  </si>
  <si>
    <t>Riesgos que cambiaron de zona</t>
  </si>
  <si>
    <t>Proceso/Area</t>
  </si>
  <si>
    <t>Zona de riesgo a la que se movieron</t>
  </si>
  <si>
    <t>(No de riesgos Materializados/No de Riesgos Identidficados )*100</t>
  </si>
  <si>
    <t>RECURSOS</t>
  </si>
  <si>
    <t>Enero de 2018</t>
  </si>
  <si>
    <t>Diciembre de 2018</t>
  </si>
  <si>
    <t>Incumplimiento en el término para expedir conceptos o respuestas a solicitudes</t>
  </si>
  <si>
    <t>Indebida o inadecuada defensa judicial de la agencia</t>
  </si>
  <si>
    <t>Incumplimiento de los términos del proceso sancionatorio</t>
  </si>
  <si>
    <t>Inadecuada gestión de pagos de las sentencias ejecutoriadas.</t>
  </si>
  <si>
    <t>Los conceptos y solicitudes no se responden dentro del término solicitado por el peticionario</t>
  </si>
  <si>
    <t>La defensa judicial de la entidad puede verse afectada por factores internos o externos que pueden comprometer su responsabilidad</t>
  </si>
  <si>
    <t>Cuando se presentan incumplimientos de parte de los concesionarios o interventorías, la entidad debe iniciar los procesos correspondientes.</t>
  </si>
  <si>
    <t>Vinculación de la ANI a procesos de responsabilidad en calidad litisconsortes a solicitud de otros demandados o de oficio por el Despacho Judicial</t>
  </si>
  <si>
    <t>Desconocimiento de la ley y de la estructura del Estado por parte de los demandantes y/o jueces</t>
  </si>
  <si>
    <t xml:space="preserve">
- Aumento en el volúmen de demandas y condenas a la entidad
- Carga laboral adicional
- Afectaciones financieras adicionales</t>
  </si>
  <si>
    <t>Demora en el trámite de pago de sentencias</t>
  </si>
  <si>
    <t>Ejecución inoportuna de los procesos de pago de las obligaciones y cumplimiento de sentencias.</t>
  </si>
  <si>
    <t>Incurrencia en intereses de mora</t>
  </si>
  <si>
    <t>Homogeneizar criterios jurídicos en el desarrollo de las actividades propias</t>
  </si>
  <si>
    <t>Orfeo</t>
  </si>
  <si>
    <t>Comité de seguimiento</t>
  </si>
  <si>
    <t>Seguimiento a plan de acción y operativo</t>
  </si>
  <si>
    <t>José Román Pacheco Gallego
Priscilla Sánchez Sanabria
Gabriel Velez
Diego Beltrán</t>
  </si>
  <si>
    <t>GIT Contratación 1, 2 y 3 y Gerencia de estructuración jurídica</t>
  </si>
  <si>
    <t>Vicepresidencia Jurídica</t>
  </si>
  <si>
    <t>R.H
R.T</t>
  </si>
  <si>
    <t>Comité de Supervisión</t>
  </si>
  <si>
    <t>Bitácoras</t>
  </si>
  <si>
    <t>Cumplimiento de los procedimientos y estrategias adoptados para el ejercicio de la defensa judicial de la entidad conforme a lo establecido en el Modelo Óptimo de Gestión (MOG) de la Agencia Nacional de Defensa Jurídica del Estado (ANDJE)</t>
  </si>
  <si>
    <t>Alejandro Gutiérrez Ramírez</t>
  </si>
  <si>
    <t>Coordinador GIT Defensa Judicial</t>
  </si>
  <si>
    <t>Procedimiento sancionatorio contractual</t>
  </si>
  <si>
    <t>Cumplimiento de los términos de acuerdo a la normativa</t>
  </si>
  <si>
    <t>Heyby Poveda Ferro</t>
  </si>
  <si>
    <t>Gerente Proyecto - Sancionatorios</t>
  </si>
  <si>
    <t>enero de 2018</t>
  </si>
  <si>
    <t>diciembre de 2018</t>
  </si>
  <si>
    <t>Registro de actuaciones en el sistema Ekogui</t>
  </si>
  <si>
    <t>Comtité de Conciliación</t>
  </si>
  <si>
    <t>Alejandro Gutiérrez Ramirez</t>
  </si>
  <si>
    <t>Vicepresidencia jurídica</t>
  </si>
  <si>
    <t>R.H 
R.T</t>
  </si>
  <si>
    <t>x</t>
  </si>
  <si>
    <t>CICLO PHVA</t>
  </si>
  <si>
    <t>ACTIVIDADES</t>
  </si>
  <si>
    <t>STEAKEHOLDERS</t>
  </si>
  <si>
    <t>RIESGOS ACTUALES</t>
  </si>
  <si>
    <t>RIESGOS NUEVOS</t>
  </si>
  <si>
    <t>PLANEAR</t>
  </si>
  <si>
    <t>Plan operativo</t>
  </si>
  <si>
    <t>- Vicepresidencias</t>
  </si>
  <si>
    <t>- Presidencia</t>
  </si>
  <si>
    <t>HACER</t>
  </si>
  <si>
    <t>- Emitir conceptos jurídicos en el desarrollo de proyectos de infraestructura de transporte</t>
  </si>
  <si>
    <t>- Aprobar pólizas desde lo legal</t>
  </si>
  <si>
    <t>- Atender acciones judiciales</t>
  </si>
  <si>
    <t>- Asesorar jurídicamente</t>
  </si>
  <si>
    <t>- Procesos sancionatorios</t>
  </si>
  <si>
    <t>- Cobro coactivo y presuasivo</t>
  </si>
  <si>
    <t>- Numeración, comunicación, notificación.</t>
  </si>
  <si>
    <t>- Prevención del daño antijurídico</t>
  </si>
  <si>
    <t>- Conceptuar sobre proyectos normativos</t>
  </si>
  <si>
    <t>- Apoyar a entidades estatales en la estructuración jurídica de proyectos de infraestructura</t>
  </si>
  <si>
    <t>- Responder todos los requerimientos jurídicos de actos internos y externos.</t>
  </si>
  <si>
    <t>- Concesionario</t>
  </si>
  <si>
    <t>- Aseguradora</t>
  </si>
  <si>
    <t>- Invías</t>
  </si>
  <si>
    <t>- Supertransporte</t>
  </si>
  <si>
    <t xml:space="preserve">- Ministerio de transporte </t>
  </si>
  <si>
    <t>- Ministerio del interior</t>
  </si>
  <si>
    <t xml:space="preserve">- Vicepresidencia </t>
  </si>
  <si>
    <t>- Gestió Contractual</t>
  </si>
  <si>
    <t>- Interventoría</t>
  </si>
  <si>
    <t>- Anla</t>
  </si>
  <si>
    <t>- Car</t>
  </si>
  <si>
    <t>- Alcaldías</t>
  </si>
  <si>
    <t>- DNP</t>
  </si>
  <si>
    <t>- Ministerio de Hacienda</t>
  </si>
  <si>
    <t>- ANDJE</t>
  </si>
  <si>
    <t>- Aeronáutica</t>
  </si>
  <si>
    <t>1, 2, 3 y 5</t>
  </si>
  <si>
    <t>VERIFICAR</t>
  </si>
  <si>
    <t>- Resolver recursos Vs. Actos administrativos</t>
  </si>
  <si>
    <t>- Solicitudes atendidas de los actos internos y externos</t>
  </si>
  <si>
    <t>- Control Interno</t>
  </si>
  <si>
    <t>- Procuraduría</t>
  </si>
  <si>
    <t>- Fiscalía</t>
  </si>
  <si>
    <t>- Contraloría</t>
  </si>
  <si>
    <t>- Tribunales</t>
  </si>
  <si>
    <t>ACTUAR</t>
  </si>
  <si>
    <t>- Proferir actos administrtivos</t>
  </si>
  <si>
    <t>- Defender a la entidad</t>
  </si>
  <si>
    <t xml:space="preserve">OBJETIVO: </t>
  </si>
  <si>
    <t>PROCESO DE GESTIÓN JURIDICA</t>
  </si>
  <si>
    <t>CÓDIGO</t>
  </si>
  <si>
    <t>SEPG-F-007</t>
  </si>
  <si>
    <t>SISTEMA ESTRATÉGICO DE PLANEACIÓN Y GESTIÓN</t>
  </si>
  <si>
    <t>VERSIÓN</t>
  </si>
  <si>
    <t>FORMATO</t>
  </si>
  <si>
    <t>IDENTIFICACIÓN DE RIESGOS</t>
  </si>
  <si>
    <t>FECHA</t>
  </si>
  <si>
    <t>OBJETIVO</t>
  </si>
  <si>
    <t>POSIBLES CONSECUENCIAS</t>
  </si>
  <si>
    <t>Plan de acción</t>
  </si>
  <si>
    <t>Estrategico</t>
  </si>
  <si>
    <t>Elaborado por: 
(Colaboradores/facilitadores/personal que participa en la construcción del formato)</t>
  </si>
  <si>
    <t>Aprobado por: 
Nombre del líder(s) del proceso</t>
  </si>
  <si>
    <t>Caracterización de procesos</t>
  </si>
  <si>
    <t>Homogeneizar criterior jurídicos en el desarrollo de las actividades propias</t>
  </si>
  <si>
    <t>PROCESO GESTIÓN JURIDICA</t>
  </si>
  <si>
    <t>AÑO 2017</t>
  </si>
  <si>
    <t xml:space="preserve">ITEM </t>
  </si>
  <si>
    <t>SEPG- 2018</t>
  </si>
  <si>
    <t>Riesgos Proceso Gestión Juridica</t>
  </si>
  <si>
    <t>Estado</t>
  </si>
  <si>
    <t>Justificación de los cambios y observaciones</t>
  </si>
  <si>
    <t xml:space="preserve">PROBABILIDAD </t>
  </si>
  <si>
    <t xml:space="preserve">IMPACTO </t>
  </si>
  <si>
    <t xml:space="preserve">INHERENTE </t>
  </si>
  <si>
    <t xml:space="preserve">RESIDUAL </t>
  </si>
  <si>
    <t>OBSERVACIONES</t>
  </si>
  <si>
    <t>Incumplimiento en el término para expedir conceptos o responder solicitudes.</t>
  </si>
  <si>
    <t>Se mantiene</t>
  </si>
  <si>
    <t>* Riesgo No. 1 de la Matriz Versión 2017 permanece.
* Se incluyen recursos 
* Se reestablecen indicadores y se incluye meta</t>
  </si>
  <si>
    <t>* Riesgo No. 2 de la Matriz Versión 2017 permanece.
* Se incluyen recursos 
* Se reestablecen indicadores y se incluye meta</t>
  </si>
  <si>
    <t>Recepción inoportuna o extemporánea de documentos que se envian en cumplimiento de requerimientos judiciales.</t>
  </si>
  <si>
    <t>Se redefine</t>
  </si>
  <si>
    <t>Se redefine por el riesgo: Incumplimiento de los términos del proceso sancionatorio</t>
  </si>
  <si>
    <t>* Riesgo No. 4 de la Matriz Versión 2017 redefinido, y pasa a ser el riesgo No. 3 en 2018
* Se identifican recursos
* Se establecen indicadores y se incluye meta</t>
  </si>
  <si>
    <t>Falta de impulso para iniciar los procesos sancionatorios en contra de los concesionarios.</t>
  </si>
  <si>
    <t>Se elimina</t>
  </si>
  <si>
    <t>Es una causa del riesgo:  Incumplimiento de los términos del proceso sancionatorio</t>
  </si>
  <si>
    <t xml:space="preserve">Indebida vinculación de la entidad a trámites judiciales, arbitrales y extrajudiciales </t>
  </si>
  <si>
    <t>* Riesgo No. 8 de la Matriz Versión 2017 redefinido, y pasa a ser el riesgo No. 4 en 2018
* Se identifican recursos
* Se establecen indicadores y se incluye meta</t>
  </si>
  <si>
    <t>Conceptos desactualizados normativamente, y-o con ausencia del soporte técnico y financiero</t>
  </si>
  <si>
    <t>Riesgo Moderado (Z--8)</t>
  </si>
  <si>
    <t>* Riesgo No. 9 de la Matriz Versión 2017 redefinido, y pasa a ser el riesgo No. 5 en 2018
* Se identifican recursos
* Se establecen indicadores y se incluye meta</t>
  </si>
  <si>
    <t>Indebida Notificación por medio electrónico a persona no legitimada para ello</t>
  </si>
  <si>
    <t>Falta de confidencialidad</t>
  </si>
  <si>
    <t>Se traslada a la matriz de riesgos de corrupción</t>
  </si>
  <si>
    <t>FACTIBE</t>
  </si>
  <si>
    <t>VIABLE</t>
  </si>
  <si>
    <t>ACCIONES PARA POTENCIALIZAR LA OPORTUNIDAD</t>
  </si>
  <si>
    <t>Indebida vinculación  de la entidad a procesos judiciales</t>
  </si>
  <si>
    <t xml:space="preserve">Se redefine por el riesgo: Indebida vinculación de la entidad a trámites judiciales, arbitrales y extrajudiciales </t>
  </si>
  <si>
    <t>* Actualización permanente del banco de conceptos
* Aplicación del Banco de conceptos
* Reunión para la homogeneización de posiciones jurídicas</t>
  </si>
  <si>
    <t>* Se establece indicador y meta</t>
  </si>
  <si>
    <t xml:space="preserve"> Inadecuada gestión de pagos de las sentencias ejecutoriadas</t>
  </si>
  <si>
    <t>Fecha</t>
  </si>
  <si>
    <t xml:space="preserve"> Carolina Lozano</t>
  </si>
  <si>
    <t>Lady Pabón</t>
  </si>
  <si>
    <t>Lina Quiroga (Vicepredidente Juridica)</t>
  </si>
  <si>
    <t>Alexander Monrroy</t>
  </si>
  <si>
    <t>Alejandro Gutierrez</t>
  </si>
  <si>
    <t>Diego Beltaran</t>
  </si>
  <si>
    <t>Magda Adrea Toro</t>
  </si>
  <si>
    <t>Gabriel Velez</t>
  </si>
  <si>
    <t>Liliana Poveda</t>
  </si>
  <si>
    <t>Jose Roman Pacheco</t>
  </si>
  <si>
    <t>Gustavo Montero</t>
  </si>
  <si>
    <t>Priscila Sanchez</t>
  </si>
  <si>
    <t>Camilo Chinchilla</t>
  </si>
  <si>
    <t>Poldy Osorio</t>
  </si>
  <si>
    <t xml:space="preserve">Ingrid Maldonado </t>
  </si>
  <si>
    <t>SEPG-012</t>
  </si>
  <si>
    <t>CONSOLIDADO CALIFICACIÓN DEL RIESGO Y LA OPORTUNIDAD</t>
  </si>
  <si>
    <t>Elaborado por:
(Colaboradores/facilitadores/personal que participa en la construcción)</t>
  </si>
  <si>
    <t>Aprobado por: 
Nombre  del líder(s) del proceso</t>
  </si>
  <si>
    <t>SEPG-F-014</t>
  </si>
  <si>
    <t>MAPA DE RIESGOS POR PROCESOS</t>
  </si>
  <si>
    <t xml:space="preserve">OBJETIVO </t>
  </si>
  <si>
    <t xml:space="preserve"> </t>
  </si>
  <si>
    <t>NOTA:</t>
  </si>
  <si>
    <t xml:space="preserve">OPCIONES DE MANEJO: </t>
  </si>
  <si>
    <t xml:space="preserve">*¿EXISTEN CONTROLES?:   SI=1, NO = 0. Si su respuesta es "SI" continúe evaluando las siguientes celdas para este riesgo.
* CONTROL: Digite claramente los controles existentes y vigentes a la fecha.
* P/ I : Digite (X) en la casilla (P) e (I), si el control disminuye la probabilidad o al impacto.
*¿Tiene Herramientas para ejercer el control?: Seleccione una opción  (0) = NO ; (15)= SI
*¿Existen manuales o instructivos o procedimientos para manejo de la herramienta?: Selecciones una opción  (0) = NO ; (15)= SI                                                                                                                                                                                                                                                                                                                                                                                                                                                                                                            *¿La herramienta ha demostrado ser efectiva?: Selecciones una opción:  (0) = NO ; (30)= SI                                                                                                                                                                                                                                                                                                                                                                                                                                                                                                        *¿Están definidos los responsables de su ejecución y seguimiento? : Selecciones una opción:  (0) = NO ; (15)= SI.                                                                                                                                                                                                                                                                                                                                                                                                                                                                                                                                                                                                                                                                               *¿La frecuencia de ejecución del control y seguimiento es adecuada?: Selecciones una opción:  (0) = NO ; (25)= SI                                                                                                                                                                                                                                                                                                                                                                                                                                                                                                   Notas: - La evaluación del riesgo inherente puede disminuir dependiendo si el control ha demostrado ser robusto y efectivo, y de acuerdo a si esta orientado hacia la probabilidad o el impacto.                                                                                                                                                                                                                                                                                                                                                                                                            - La evaluación de los controles deberá ser presentada en posteriores ejercicios de evaluación y seguimiento, por lo que la calificación aquí determinada debe ser objetiva y veraz. </t>
  </si>
  <si>
    <t>EVALUACIÓN</t>
  </si>
  <si>
    <t>TRATATAMIENTO DEL RIESGO</t>
  </si>
  <si>
    <t>PUNTUACIÓN</t>
  </si>
  <si>
    <t>ANALISIS OPORTUNIDAD</t>
  </si>
  <si>
    <t>ACCIÓN REQUERIDA PARA DESARROLLAR LA OPORTUNIDAD</t>
  </si>
  <si>
    <t>INDICADOR DE OPORTUNIDAD</t>
  </si>
  <si>
    <t>VIABILIDAD</t>
  </si>
  <si>
    <t>EVALUACIÓN DE LA VIABILIDAD</t>
  </si>
  <si>
    <t>Aprobado por: 
Nombre y firma del líder(s) del proceso</t>
  </si>
  <si>
    <t>FIRMA</t>
  </si>
  <si>
    <t>Lina Quiroga</t>
  </si>
  <si>
    <t>Vicepresidente Juridica</t>
  </si>
  <si>
    <t>VJ</t>
  </si>
  <si>
    <t>EVITAR RIESGO</t>
  </si>
  <si>
    <t>La Entidad ya implemento el sistema de notificaciones electronicas</t>
  </si>
  <si>
    <t>Carolina Lozano</t>
  </si>
  <si>
    <t>Ingrid Maldonado</t>
  </si>
  <si>
    <t xml:space="preserve">Asistir a la Agencia en la determinación de políticas, objetivos y estrategias a tráves de una asesoría jurídica integral, realizando la defensa judicial, el desarrollo de procedimientos administrativos sancionatorios y la orientación en materia de gestión normativa con el objetivo de encauzar todas las actuaciones de la Entidad dentro de la normatividad vigente. </t>
  </si>
  <si>
    <t>PROCESO DE GESTIÓN JURÍDICA</t>
  </si>
  <si>
    <t>PROCESO DE: GESTIÓN JURÍDICA</t>
  </si>
  <si>
    <t xml:space="preserve">1. Actualización permanente del banco de conceptos   2. Homogenización de los conceptos                                                                           </t>
  </si>
  <si>
    <t>Adopción de protocolo de defensa judicial conforme a las directrices establecidas en el MOG de la ANDJE</t>
  </si>
  <si>
    <t xml:space="preserve">Aplicación del procedimiento de pago de sentencias  y  del instrumento de control establecido en el SIG conforme a lo establecido en el MOG de la ANDJE. </t>
  </si>
  <si>
    <t xml:space="preserve">Abogado -  G.I.T. Asesoría Estructuración
</t>
  </si>
  <si>
    <t xml:space="preserve">Abogado -  G.I.T. Asesoría Gestión Contractual 2
</t>
  </si>
  <si>
    <t>Abogada - Equipo Sancionatorio</t>
  </si>
  <si>
    <t>Asesora - Vicepresidencia Jurídica</t>
  </si>
  <si>
    <t xml:space="preserve">Experto G3 Grado 7 - Defensa Judicial </t>
  </si>
  <si>
    <t xml:space="preserve">Contratista -  Defensa Judicial </t>
  </si>
  <si>
    <t>Contratista - GIT Gestión Contractual 1</t>
  </si>
  <si>
    <t>Coordinador GIT Asesoría Estructuración</t>
  </si>
  <si>
    <t>Coordinador GIT Gestión Contractual 3</t>
  </si>
  <si>
    <t>Coordinador GIT Gestión Contractual 2</t>
  </si>
  <si>
    <t>Coordinador GIT Gestión Contractual 1</t>
  </si>
  <si>
    <t>Coordinador GIT Riesgos</t>
  </si>
  <si>
    <t>Asesora - GIT Riesgos</t>
  </si>
  <si>
    <t>Heyby Poveda</t>
  </si>
  <si>
    <t>Coordinador GIT Sancionatorio</t>
  </si>
  <si>
    <t xml:space="preserve">
- Sanciones pecunarias para el representante lega de la agencia
- Incurrir en desacatos 
- Conceptos inoportunos
- Detrimento patrimonia a la Nación
- Posible configuración de silencio administrativo
- Posibles acciones judiciales, disciplinarias, entre otras.</t>
  </si>
  <si>
    <t xml:space="preserve">
- Falta de información
- Falta de diligencia y colaboración de otras áreas
- Se requiere información adicional no disponible
- Información incompleta
- Solicitud llega con poca antelación</t>
  </si>
  <si>
    <t>Elaborar conceptos jurídicos de los proyectos asignados EN TODOS LOS MODOS DE TRANSPORTE  de acuerdo a las solicitudes planteadas por las diferentes dependencias y en los términos</t>
  </si>
  <si>
    <t>Se realizará la labor mediante el trabajo de un abogado, un apoyo técnico y bajo la coordinación de un asesor de la Vicepresidencia Jurídica</t>
  </si>
  <si>
    <t>Firma</t>
  </si>
  <si>
    <t xml:space="preserve">Se redefine </t>
  </si>
  <si>
    <t>Se redefine: Conceptos desactualizados normativamente</t>
  </si>
  <si>
    <t>Conceptos desactualizados normativamente</t>
  </si>
  <si>
    <t>Sistematización del Banco de Conceptos de la Vicepresidencia</t>
  </si>
  <si>
    <t>Comité Juridico</t>
  </si>
  <si>
    <t>}</t>
  </si>
  <si>
    <t xml:space="preserve">Coordinador GIT Juridico de Gestión Contractual </t>
  </si>
  <si>
    <t>Los conceptos jurídicos que soportan en general las decisiones de la administración pueden presentar falencias.</t>
  </si>
  <si>
    <t xml:space="preserve"> - Falta de herramientas de actualización normativa.
 - Falta de capacitaciones y actualizaciones permanentes.
- Faltan sistemas centralizados de información  actualizados de los proyectos.
- Falta de comunicación, coordinación y trabajo en equipo entre áreas.
- Falta de acceso a la información (expedientes en Orfeo, y expedientes en la web, bases de datos sobre conceptos y demás antecedentes)</t>
  </si>
  <si>
    <t>VALORACIÓN DEL CONTROLES HACIA  IMPACTO</t>
  </si>
  <si>
    <t># de conceptos emitidos oportunamente / # de conceptos solicitados</t>
  </si>
  <si>
    <t>Inadecuada gestión de pagos de las sentencias ejecutoriadas</t>
  </si>
  <si>
    <t>(# Concepto actualizados en la vigencia /#Concepto emitidos en la vigencia)*100</t>
  </si>
  <si>
    <t>Procedimiento GEJU-P-012
Control de pago de Sentencias  GEJU-F-037_</t>
  </si>
  <si>
    <t>Indebida vinculación de la entidad a procesos  judiciales.</t>
  </si>
  <si>
    <t xml:space="preserve">Actualizaciòn del Banco de Conceptos. </t>
  </si>
  <si>
    <t xml:space="preserve">
- La elaboración de conceptos y recomendaciones poco veraces.
-Expedición de conceptos que no se soportan en la totalidad de la información requerida.                                                                                                                                                                              - Los conceptos emitidos pueden adolecer de falencias en relación con las fuentes normativas citadas.                                                                                                                      -Toma de decisiones que pueden contrariar el ordenamiento jurídico.
</t>
  </si>
  <si>
    <r>
      <t xml:space="preserve">
- Falta de información
- Falta de documentación
- Falta de diligencia y colaboración de otras áreas y/o interventorías
- Insuficiencia de pruebas
</t>
    </r>
    <r>
      <rPr>
        <sz val="10"/>
        <rFont val="Arial"/>
        <family val="2"/>
      </rPr>
      <t xml:space="preserve">- Documentos judiciales se recepcionan en el área de manera tardía
- Demora de terceros para atender requerimientos de la agencia
- No se archivan en el expediente de la entidad la totalidad de los documentos que se producen durante el proceso judicial o administrativo
</t>
    </r>
    <r>
      <rPr>
        <sz val="10"/>
        <rFont val="Arial"/>
        <family val="2"/>
      </rPr>
      <t xml:space="preserve">- Demora por parte de la interventoría, el concesionario o la supervisión del contrato u otras dependencias de la entidad para atender los requerimientos.
</t>
    </r>
  </si>
  <si>
    <t xml:space="preserve">
- Falta de información y soportes para que jurídica pueda iniciar procesos
- Faltan sistemas centralizados de información actualizados de los proyectos - Carencia de fundamento para imponer las sanciones que posteriormente pueda generar una declaración de nulidad de la actuación
- No vincula a todos los actores del proceso sancionatorio por indebida identificación de obligados y garantes.                                                    - Deficiente informe de interventoría respecto del incumplimiento, sus pruebas o la identificación de quienes deben intervenir en calidad de contratistas o garantes</t>
  </si>
  <si>
    <t xml:space="preserve"> - Imposibilidad de adoptar la decisión de carácter sancionatorio que corresponda
- Atrasos en la ejecución de las obras.
- Hallazgos de la Contraloría.</t>
  </si>
  <si>
    <r>
      <rPr>
        <b/>
        <sz val="10"/>
        <color indexed="10"/>
        <rFont val="Arial"/>
        <family val="2"/>
      </rPr>
      <t xml:space="preserve">
</t>
    </r>
    <r>
      <rPr>
        <sz val="10"/>
        <rFont val="Arial"/>
        <family val="2"/>
      </rPr>
      <t xml:space="preserve">
- Eventual declaratoria de responsabilidad por parte de la entidad y consecuente condena
- Detrimento patrimonial
</t>
    </r>
    <r>
      <rPr>
        <sz val="10"/>
        <rFont val="Arial"/>
        <family val="2"/>
      </rPr>
      <t>- Actos procesales con insuficiencia documental o informativa</t>
    </r>
  </si>
  <si>
    <t>(Actuación realizada / Actuación solicitada)*100</t>
  </si>
  <si>
    <t>(# Concepto actualizados normativamente /#Concepto emitidos en la vigencia)*100</t>
  </si>
  <si>
    <t xml:space="preserve"> (# de procesos en que se logra la desvinculación de la Entidad por aplicación del protocolo de defensa / # de procesos en que la Entidad es indebidamente vinculada a partir de la adopción del protocolo de defensa)*100</t>
  </si>
  <si>
    <t>Procedimientos para la gestión de la defensa judicial adoptados en  2017</t>
  </si>
  <si>
    <t># de procesos judiciales en los cuales se ejerce la defensa de acuerdo con lo establecido en los protocolos adoptado por la ANI /# de procesos en contra la Entidad</t>
  </si>
  <si>
    <t>(#de sentencias pagadas dentro de los 4 meses siguientes a su ejecutoria/ # de sentencias de condena ejecutoriadas durante la vigencia)</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</si>
</sst>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quot;00&quot;#"/>
    <numFmt numFmtId="183" formatCode="&quot;FECHA:&quot;\ mmmm\ dd\ &quot;de&quot;\ yyyy"/>
    <numFmt numFmtId="184" formatCode="#,##0.0"/>
  </numFmts>
  <fonts count="115">
    <font>
      <sz val="10"/>
      <name val="Arial"/>
      <family val="2"/>
    </font>
    <font>
      <sz val="11"/>
      <color indexed="8"/>
      <name val="Calibri"/>
      <family val="2"/>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b/>
      <sz val="14"/>
      <color indexed="9"/>
      <name val="Arial"/>
      <family val="2"/>
    </font>
    <font>
      <sz val="14"/>
      <name val="Arial"/>
      <family val="2"/>
    </font>
    <font>
      <b/>
      <sz val="10"/>
      <color indexed="9"/>
      <name val="Arial"/>
      <family val="2"/>
    </font>
    <font>
      <b/>
      <sz val="20"/>
      <name val="Arial"/>
      <family val="2"/>
    </font>
    <font>
      <b/>
      <sz val="16"/>
      <name val="Tahoma"/>
      <family val="2"/>
    </font>
    <font>
      <b/>
      <sz val="24"/>
      <name val="Arial"/>
      <family val="2"/>
    </font>
    <font>
      <b/>
      <sz val="12"/>
      <name val="Tahoma"/>
      <family val="2"/>
    </font>
    <font>
      <sz val="12"/>
      <name val="Tahoma"/>
      <family val="2"/>
    </font>
    <font>
      <sz val="16"/>
      <name val="Arial"/>
      <family val="2"/>
    </font>
    <font>
      <b/>
      <sz val="9"/>
      <name val="Tahoma"/>
      <family val="2"/>
    </font>
    <font>
      <b/>
      <sz val="11"/>
      <name val="Arial"/>
      <family val="2"/>
    </font>
    <font>
      <sz val="11"/>
      <name val="Arial"/>
      <family val="2"/>
    </font>
    <font>
      <sz val="9"/>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b/>
      <sz val="11"/>
      <name val="Arial Narrow"/>
      <family val="2"/>
    </font>
    <font>
      <sz val="12"/>
      <name val="Arial Narrow"/>
      <family val="2"/>
    </font>
    <font>
      <sz val="14"/>
      <name val="Arial Narrow"/>
      <family val="2"/>
    </font>
    <font>
      <b/>
      <sz val="30"/>
      <name val="Arial"/>
      <family val="2"/>
    </font>
    <font>
      <b/>
      <sz val="15"/>
      <name val="Arial "/>
      <family val="0"/>
    </font>
    <font>
      <sz val="15"/>
      <name val="Arial "/>
      <family val="0"/>
    </font>
    <font>
      <sz val="18"/>
      <name val="Arial Narrow"/>
      <family val="2"/>
    </font>
    <font>
      <b/>
      <sz val="20"/>
      <name val="Arial Narrow"/>
      <family val="2"/>
    </font>
    <font>
      <sz val="13"/>
      <name val="Arial"/>
      <family val="2"/>
    </font>
    <font>
      <b/>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libri Light"/>
      <family val="2"/>
    </font>
    <font>
      <b/>
      <sz val="13"/>
      <color indexed="62"/>
      <name val="Calibri"/>
      <family val="2"/>
    </font>
    <font>
      <b/>
      <sz val="11"/>
      <color indexed="8"/>
      <name val="Calibri"/>
      <family val="2"/>
    </font>
    <font>
      <sz val="10"/>
      <color indexed="9"/>
      <name val="Arial"/>
      <family val="2"/>
    </font>
    <font>
      <sz val="10"/>
      <color indexed="10"/>
      <name val="Arial"/>
      <family val="2"/>
    </font>
    <font>
      <sz val="9"/>
      <color indexed="10"/>
      <name val="Arial"/>
      <family val="2"/>
    </font>
    <font>
      <sz val="9"/>
      <color indexed="10"/>
      <name val="Arial Narrow"/>
      <family val="2"/>
    </font>
    <font>
      <b/>
      <sz val="10"/>
      <color indexed="62"/>
      <name val="Arial"/>
      <family val="2"/>
    </font>
    <font>
      <sz val="14"/>
      <color indexed="8"/>
      <name val="Arial Narrow"/>
      <family val="2"/>
    </font>
    <font>
      <b/>
      <sz val="14"/>
      <name val="Calibri"/>
      <family val="2"/>
    </font>
    <font>
      <sz val="14"/>
      <name val="Calibri"/>
      <family val="2"/>
    </font>
    <font>
      <sz val="10"/>
      <color indexed="49"/>
      <name val="Arial"/>
      <family val="2"/>
    </font>
    <font>
      <sz val="15"/>
      <color indexed="8"/>
      <name val="Arial "/>
      <family val="0"/>
    </font>
    <font>
      <b/>
      <sz val="15"/>
      <color indexed="8"/>
      <name val="Arial "/>
      <family val="0"/>
    </font>
    <font>
      <sz val="10"/>
      <name val="Calibri"/>
      <family val="2"/>
    </font>
    <font>
      <b/>
      <sz val="12"/>
      <color indexed="10"/>
      <name val="Calibri"/>
      <family val="2"/>
    </font>
    <font>
      <b/>
      <sz val="12"/>
      <name val="Calibri"/>
      <family val="2"/>
    </font>
    <font>
      <sz val="12"/>
      <name val="Calibri"/>
      <family val="2"/>
    </font>
    <font>
      <b/>
      <sz val="10"/>
      <name val="Calibri"/>
      <family val="2"/>
    </font>
    <font>
      <b/>
      <sz val="11"/>
      <name val="Calibri"/>
      <family val="2"/>
    </font>
    <font>
      <sz val="11"/>
      <name val="Calibri"/>
      <family val="2"/>
    </font>
    <font>
      <b/>
      <sz val="14"/>
      <color indexed="10"/>
      <name val="Arial Narrow"/>
      <family val="2"/>
    </font>
    <font>
      <b/>
      <sz val="18"/>
      <color indexed="10"/>
      <name val="Arial Narrow"/>
      <family val="2"/>
    </font>
    <font>
      <b/>
      <i/>
      <sz val="15"/>
      <color indexed="8"/>
      <name val="Arial "/>
      <family val="0"/>
    </font>
    <font>
      <sz val="12"/>
      <color indexed="10"/>
      <name val="Arial"/>
      <family val="2"/>
    </font>
    <font>
      <b/>
      <sz val="16"/>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0"/>
      <name val="Arial"/>
      <family val="2"/>
    </font>
    <font>
      <sz val="10"/>
      <color theme="0"/>
      <name val="Arial"/>
      <family val="2"/>
    </font>
    <font>
      <sz val="10"/>
      <color rgb="FFFF0000"/>
      <name val="Arial"/>
      <family val="2"/>
    </font>
    <font>
      <sz val="9"/>
      <color rgb="FFFF0000"/>
      <name val="Arial"/>
      <family val="2"/>
    </font>
    <font>
      <sz val="9"/>
      <color rgb="FFFF0000"/>
      <name val="Arial Narrow"/>
      <family val="2"/>
    </font>
    <font>
      <b/>
      <sz val="10"/>
      <color theme="3"/>
      <name val="Arial"/>
      <family val="2"/>
    </font>
    <font>
      <sz val="14"/>
      <color theme="1"/>
      <name val="Arial Narrow"/>
      <family val="2"/>
    </font>
    <font>
      <sz val="10"/>
      <color theme="3" tint="0.39998000860214233"/>
      <name val="Arial"/>
      <family val="2"/>
    </font>
    <font>
      <sz val="15"/>
      <color theme="1"/>
      <name val="Arial "/>
      <family val="0"/>
    </font>
    <font>
      <b/>
      <sz val="15"/>
      <color theme="1"/>
      <name val="Arial "/>
      <family val="0"/>
    </font>
    <font>
      <b/>
      <sz val="12"/>
      <color rgb="FFFF0000"/>
      <name val="Calibri"/>
      <family val="2"/>
    </font>
    <font>
      <b/>
      <sz val="14"/>
      <color rgb="FFFF0000"/>
      <name val="Arial Narrow"/>
      <family val="2"/>
    </font>
    <font>
      <b/>
      <sz val="18"/>
      <color rgb="FFFF0000"/>
      <name val="Arial Narrow"/>
      <family val="2"/>
    </font>
    <font>
      <b/>
      <i/>
      <sz val="15"/>
      <color theme="1"/>
      <name val="Arial "/>
      <family val="0"/>
    </font>
    <font>
      <b/>
      <sz val="16"/>
      <color rgb="FFFF0000"/>
      <name val="Arial"/>
      <family val="2"/>
    </font>
    <font>
      <sz val="12"/>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rgb="FF666699"/>
        <bgColor indexed="64"/>
      </patternFill>
    </fill>
    <fill>
      <patternFill patternType="solid">
        <fgColor indexed="9"/>
        <bgColor indexed="64"/>
      </patternFill>
    </fill>
    <fill>
      <patternFill patternType="solid">
        <fgColor rgb="FF00B050"/>
        <bgColor indexed="64"/>
      </patternFill>
    </fill>
    <fill>
      <patternFill patternType="solid">
        <fgColor rgb="FFFF0000"/>
        <bgColor indexed="64"/>
      </patternFill>
    </fill>
    <fill>
      <patternFill patternType="solid">
        <fgColor theme="5" tint="-0.4999699890613556"/>
        <bgColor indexed="64"/>
      </patternFill>
    </fill>
    <fill>
      <patternFill patternType="solid">
        <fgColor rgb="FFFFFF0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indexed="22"/>
        <bgColor indexed="64"/>
      </patternFill>
    </fill>
  </fills>
  <borders count="1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medium"/>
      <top style="thin"/>
      <bottom>
        <color indexed="63"/>
      </bottom>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color indexed="63"/>
      </right>
      <top style="thin"/>
      <bottom style="medium"/>
    </border>
    <border>
      <left style="thin"/>
      <right>
        <color indexed="63"/>
      </right>
      <top style="medium"/>
      <bottom style="thin"/>
    </border>
    <border>
      <left style="medium"/>
      <right style="thin"/>
      <top style="thin"/>
      <bottom>
        <color indexed="63"/>
      </bottom>
    </border>
    <border>
      <left style="medium"/>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color rgb="FF2C2C2C"/>
      </right>
      <top>
        <color indexed="63"/>
      </top>
      <bottom>
        <color indexed="63"/>
      </bottom>
    </border>
    <border>
      <left>
        <color indexed="63"/>
      </left>
      <right style="medium">
        <color rgb="FF2C2C2C"/>
      </right>
      <top>
        <color indexed="63"/>
      </top>
      <bottom style="medium">
        <color rgb="FF2C2C2C"/>
      </bottom>
    </border>
    <border>
      <left style="medium">
        <color rgb="FF2C2C2C"/>
      </left>
      <right style="medium">
        <color rgb="FF2C2C2C"/>
      </right>
      <top style="medium">
        <color rgb="FF2C2C2C"/>
      </top>
      <bottom style="medium">
        <color rgb="FF2C2C2C"/>
      </bottom>
    </border>
    <border>
      <left>
        <color indexed="63"/>
      </left>
      <right style="medium">
        <color rgb="FF2C2C2C"/>
      </right>
      <top style="medium">
        <color rgb="FF2C2C2C"/>
      </top>
      <bottom style="medium">
        <color rgb="FF2C2C2C"/>
      </bottom>
    </border>
    <border>
      <left style="medium">
        <color rgb="FF2C2C2C"/>
      </left>
      <right style="medium">
        <color rgb="FF2C2C2C"/>
      </right>
      <top>
        <color indexed="63"/>
      </top>
      <bottom>
        <color indexed="63"/>
      </bottom>
    </border>
    <border>
      <left style="medium">
        <color rgb="FF2C2C2C"/>
      </left>
      <right style="medium">
        <color rgb="FF2C2C2C"/>
      </right>
      <top>
        <color indexed="63"/>
      </top>
      <bottom style="medium">
        <color rgb="FF2C2C2C"/>
      </bottom>
    </border>
    <border>
      <left/>
      <right style="hair"/>
      <top style="medium"/>
      <bottom style="thin"/>
    </border>
    <border>
      <left style="hair"/>
      <right style="medium"/>
      <top style="medium"/>
      <bottom style="thin"/>
    </border>
    <border>
      <left style="thin"/>
      <right style="hair"/>
      <top style="thin"/>
      <bottom style="thin"/>
    </border>
    <border>
      <left/>
      <right style="hair"/>
      <top style="thin"/>
      <bottom style="thin"/>
    </border>
    <border>
      <left style="hair"/>
      <right style="medium"/>
      <top style="thin"/>
      <bottom style="thin"/>
    </border>
    <border>
      <left style="thin"/>
      <right style="hair"/>
      <top style="thin"/>
      <bottom style="medium"/>
    </border>
    <border>
      <left/>
      <right style="hair"/>
      <top style="thin"/>
      <bottom style="medium"/>
    </border>
    <border>
      <left style="hair"/>
      <right style="medium"/>
      <top style="thin"/>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style="medium"/>
      <bottom style="thin"/>
    </border>
    <border>
      <left style="hair"/>
      <right style="hair"/>
      <top style="medium"/>
      <bottom style="thin"/>
    </border>
    <border>
      <left style="medium"/>
      <right style="hair"/>
      <top/>
      <bottom style="thin"/>
    </border>
    <border>
      <left style="hair"/>
      <right style="hair"/>
      <top/>
      <bottom style="thin"/>
    </border>
    <border>
      <left style="medium"/>
      <right style="hair"/>
      <top style="thin"/>
      <bottom style="thin"/>
    </border>
    <border>
      <left style="hair"/>
      <right style="hair"/>
      <top/>
      <bottom style="double"/>
    </border>
    <border>
      <left/>
      <right style="hair"/>
      <top/>
      <bottom style="double"/>
    </border>
    <border>
      <left style="hair"/>
      <right style="medium"/>
      <top/>
      <bottom style="double"/>
    </border>
    <border>
      <left/>
      <right style="hair"/>
      <top/>
      <bottom style="thin"/>
    </border>
    <border>
      <left style="hair"/>
      <right style="medium"/>
      <top/>
      <bottom style="thin"/>
    </border>
    <border>
      <left style="hair"/>
      <right style="hair"/>
      <top style="thin"/>
      <bottom style="thin"/>
    </border>
    <border>
      <left style="hair"/>
      <right style="hair"/>
      <top style="thin"/>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medium"/>
      <top>
        <color indexed="63"/>
      </top>
      <bottom>
        <color indexed="63"/>
      </bottom>
    </border>
    <border>
      <left style="medium"/>
      <right>
        <color indexed="63"/>
      </right>
      <top style="thin"/>
      <bottom>
        <color indexed="63"/>
      </bottom>
    </border>
    <border>
      <left style="medium"/>
      <right>
        <color indexed="63"/>
      </right>
      <top style="thin"/>
      <bottom style="medium"/>
    </border>
    <border>
      <left>
        <color indexed="63"/>
      </left>
      <right style="medium"/>
      <top>
        <color indexed="63"/>
      </top>
      <bottom style="thin"/>
    </border>
    <border>
      <left style="hair"/>
      <right style="hair"/>
      <top style="hair"/>
      <bottom/>
    </border>
    <border>
      <left style="hair"/>
      <right style="hair"/>
      <top style="thin"/>
      <bottom style="double"/>
    </border>
    <border>
      <left style="hair"/>
      <right style="hair"/>
      <top style="medium"/>
      <bottom style="hair"/>
    </border>
    <border>
      <left style="hair"/>
      <right style="hair"/>
      <top style="hair"/>
      <bottom style="hair"/>
    </border>
    <border>
      <left style="medium"/>
      <right style="hair"/>
      <top style="hair"/>
      <bottom/>
    </border>
    <border>
      <left style="hair"/>
      <right/>
      <top style="hair"/>
      <bottom/>
    </border>
    <border>
      <left style="medium"/>
      <right style="hair"/>
      <top style="thin"/>
      <bottom/>
    </border>
    <border>
      <left style="hair"/>
      <right style="hair"/>
      <top style="thin"/>
      <bottom>
        <color indexed="63"/>
      </bottom>
    </border>
    <border>
      <left style="hair"/>
      <right style="hair"/>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thin"/>
      <bottom>
        <color indexed="63"/>
      </bottom>
    </border>
    <border>
      <left style="medium">
        <color rgb="FF2C2C2C"/>
      </left>
      <right style="medium">
        <color rgb="FF2C2C2C"/>
      </right>
      <top style="medium">
        <color rgb="FF2C2C2C"/>
      </top>
      <bottom>
        <color indexed="63"/>
      </bottom>
    </border>
    <border>
      <left style="medium"/>
      <right style="hair"/>
      <top/>
      <bottom style="double"/>
    </border>
    <border>
      <left style="hair"/>
      <right/>
      <top style="medium"/>
      <bottom style="thin"/>
    </border>
    <border>
      <left style="hair"/>
      <right/>
      <top style="thin"/>
      <bottom style="thin"/>
    </border>
    <border>
      <left style="medium"/>
      <right style="hair"/>
      <top style="thin"/>
      <bottom style="medium"/>
    </border>
    <border>
      <left style="hair"/>
      <right/>
      <top style="thin"/>
      <bottom style="medium"/>
    </border>
    <border>
      <left style="thin"/>
      <right style="hair"/>
      <top style="medium"/>
      <bottom style="thin"/>
    </border>
    <border>
      <left style="hair"/>
      <right style="thin"/>
      <top style="medium"/>
      <bottom style="thin"/>
    </border>
    <border>
      <left style="hair"/>
      <right style="thin"/>
      <top style="thin"/>
      <bottom style="thin"/>
    </border>
    <border>
      <left style="hair"/>
      <right style="thin"/>
      <top style="thin"/>
      <bottom style="medium"/>
    </border>
    <border>
      <left style="hair"/>
      <right/>
      <top style="medium"/>
      <bottom>
        <color indexed="63"/>
      </bottom>
    </border>
    <border>
      <left/>
      <right style="hair"/>
      <top style="medium"/>
      <bottom>
        <color indexed="63"/>
      </bottom>
    </border>
    <border>
      <left style="hair"/>
      <right/>
      <top/>
      <bottom style="double"/>
    </border>
    <border>
      <left style="thin"/>
      <right style="hair"/>
      <top/>
      <bottom style="double"/>
    </border>
    <border>
      <left style="hair"/>
      <right style="thin"/>
      <top/>
      <bottom style="double"/>
    </border>
    <border>
      <left style="hair"/>
      <right/>
      <top/>
      <bottom style="thin"/>
    </border>
    <border>
      <left style="thin"/>
      <right style="hair"/>
      <top/>
      <bottom style="thin"/>
    </border>
    <border>
      <left style="hair"/>
      <right style="thin"/>
      <top/>
      <bottom style="thin"/>
    </border>
    <border>
      <left style="hair"/>
      <right style="medium"/>
      <top style="thin"/>
      <bottom style="double"/>
    </border>
    <border>
      <left style="medium"/>
      <right style="hair"/>
      <top style="thin"/>
      <bottom style="double"/>
    </border>
    <border>
      <left style="medium"/>
      <right style="thin"/>
      <top style="thin"/>
      <bottom style="thin"/>
    </border>
    <border>
      <left style="thin"/>
      <right style="medium"/>
      <top style="thin"/>
      <bottom style="thin"/>
    </border>
    <border>
      <left>
        <color indexed="63"/>
      </left>
      <right style="thin"/>
      <top style="medium"/>
      <bottom style="thin"/>
    </border>
    <border>
      <left style="medium"/>
      <right>
        <color indexed="63"/>
      </right>
      <top>
        <color indexed="63"/>
      </top>
      <bottom style="thin"/>
    </border>
    <border>
      <left>
        <color indexed="63"/>
      </left>
      <right>
        <color indexed="63"/>
      </right>
      <top style="thin"/>
      <bottom style="medium"/>
    </border>
    <border>
      <left>
        <color indexed="63"/>
      </left>
      <right style="thin"/>
      <top style="thin"/>
      <bottom style="medium"/>
    </border>
    <border>
      <left style="hair"/>
      <right style="medium"/>
      <top style="medium"/>
      <bottom style="hair"/>
    </border>
    <border>
      <left style="hair"/>
      <right style="medium"/>
      <top style="hair"/>
      <bottom style="hair"/>
    </border>
    <border>
      <left style="hair"/>
      <right style="medium"/>
      <top style="hair"/>
      <bottom/>
    </border>
    <border>
      <left style="medium"/>
      <right style="hair"/>
      <top style="medium"/>
      <bottom style="hair"/>
    </border>
    <border>
      <left style="medium"/>
      <right style="hair"/>
      <top style="hair"/>
      <bottom style="hair"/>
    </border>
    <border>
      <left style="thin"/>
      <right style="medium"/>
      <top>
        <color indexed="63"/>
      </top>
      <bottom style="thin"/>
    </border>
    <border>
      <left style="thin"/>
      <right style="medium"/>
      <top style="thin"/>
      <bottom>
        <color indexed="63"/>
      </bottom>
    </border>
    <border>
      <left style="hair"/>
      <right>
        <color indexed="63"/>
      </right>
      <top style="medium"/>
      <bottom style="medium"/>
    </border>
    <border>
      <left style="medium"/>
      <right style="hair"/>
      <top style="medium"/>
      <bottom style="medium"/>
    </border>
    <border>
      <left>
        <color indexed="63"/>
      </left>
      <right style="hair"/>
      <top style="medium"/>
      <bottom style="medium"/>
    </border>
    <border>
      <left/>
      <right style="hair"/>
      <top style="medium"/>
      <bottom style="hair"/>
    </border>
    <border>
      <left/>
      <right style="hair"/>
      <top style="hair"/>
      <bottom style="hair"/>
    </border>
    <border>
      <left style="hair"/>
      <right/>
      <top style="medium"/>
      <bottom style="hair"/>
    </border>
    <border>
      <left/>
      <right/>
      <top style="medium"/>
      <bottom style="hair"/>
    </border>
    <border>
      <left/>
      <right style="medium"/>
      <top style="medium"/>
      <bottom style="hair"/>
    </border>
    <border>
      <left/>
      <right style="medium"/>
      <top style="hair"/>
      <bottom/>
    </border>
    <border>
      <left style="hair"/>
      <right/>
      <top/>
      <bottom/>
    </border>
    <border>
      <left style="hair"/>
      <right style="hair"/>
      <top/>
      <bottom>
        <color indexed="63"/>
      </bottom>
    </border>
    <border>
      <left style="hair"/>
      <right/>
      <top style="hair"/>
      <bottom style="hair"/>
    </border>
    <border>
      <left/>
      <right/>
      <top style="hair"/>
      <bottom style="hair"/>
    </border>
    <border>
      <left/>
      <right style="hair"/>
      <top style="hair"/>
      <bottom/>
    </border>
    <border>
      <left/>
      <right style="hair"/>
      <top/>
      <bottom/>
    </border>
    <border>
      <left/>
      <right style="hair"/>
      <top/>
      <bottom style="medium"/>
    </border>
    <border>
      <left style="hair"/>
      <right/>
      <top style="thin"/>
      <bottom>
        <color indexed="63"/>
      </bottom>
    </border>
    <border>
      <left/>
      <right style="hair"/>
      <top style="thin"/>
      <bottom>
        <color indexed="63"/>
      </bottom>
    </border>
    <border>
      <left style="thin"/>
      <right style="thin"/>
      <top>
        <color indexed="63"/>
      </top>
      <bottom style="medium"/>
    </border>
    <border>
      <left style="medium"/>
      <right style="thin"/>
      <top style="medium"/>
      <bottom/>
    </border>
    <border>
      <left style="thin"/>
      <right style="thin"/>
      <top style="medium"/>
      <bottom>
        <color indexed="63"/>
      </bottom>
    </border>
    <border>
      <left style="thin"/>
      <right style="medium"/>
      <top style="medium"/>
      <bottom>
        <color indexed="63"/>
      </bottom>
    </border>
    <border>
      <left style="thin"/>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2" fillId="21" borderId="1" applyNumberFormat="0" applyAlignment="0" applyProtection="0"/>
    <xf numFmtId="0" fontId="83" fillId="22" borderId="2" applyNumberFormat="0" applyAlignment="0" applyProtection="0"/>
    <xf numFmtId="0" fontId="84" fillId="0" borderId="3" applyNumberFormat="0" applyFill="0" applyAlignment="0" applyProtection="0"/>
    <xf numFmtId="0" fontId="85" fillId="0" borderId="4" applyNumberFormat="0" applyFill="0" applyAlignment="0" applyProtection="0"/>
    <xf numFmtId="0" fontId="86"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7" fillId="29" borderId="1"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0" borderId="0" applyNumberFormat="0" applyBorder="0" applyAlignment="0" applyProtection="0"/>
    <xf numFmtId="177"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92" fillId="21" borderId="6"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7" applyNumberFormat="0" applyFill="0" applyAlignment="0" applyProtection="0"/>
    <xf numFmtId="0" fontId="86" fillId="0" borderId="8" applyNumberFormat="0" applyFill="0" applyAlignment="0" applyProtection="0"/>
    <xf numFmtId="0" fontId="97" fillId="0" borderId="9" applyNumberFormat="0" applyFill="0" applyAlignment="0" applyProtection="0"/>
  </cellStyleXfs>
  <cellXfs count="992">
    <xf numFmtId="0" fontId="0" fillId="0" borderId="0" xfId="0" applyAlignment="1">
      <alignment/>
    </xf>
    <xf numFmtId="0" fontId="0" fillId="0" borderId="0" xfId="0" applyBorder="1" applyAlignment="1">
      <alignment/>
    </xf>
    <xf numFmtId="0" fontId="9" fillId="0" borderId="0" xfId="0" applyFont="1" applyAlignment="1">
      <alignment/>
    </xf>
    <xf numFmtId="0" fontId="10"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7" fillId="0" borderId="11" xfId="0" applyFont="1" applyBorder="1" applyAlignment="1">
      <alignment horizontal="center" vertical="top" wrapText="1"/>
    </xf>
    <xf numFmtId="0" fontId="10" fillId="33"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Border="1" applyAlignment="1">
      <alignment horizontal="center" vertical="center" wrapText="1"/>
    </xf>
    <xf numFmtId="0" fontId="10" fillId="34" borderId="1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10" xfId="0" applyBorder="1" applyAlignment="1">
      <alignment horizontal="center" vertical="center"/>
    </xf>
    <xf numFmtId="0" fontId="0" fillId="0" borderId="10" xfId="0" applyFont="1" applyBorder="1" applyAlignment="1">
      <alignment/>
    </xf>
    <xf numFmtId="0" fontId="5" fillId="0" borderId="0" xfId="0" applyFont="1" applyFill="1" applyBorder="1" applyAlignment="1">
      <alignment horizontal="center" wrapText="1"/>
    </xf>
    <xf numFmtId="0" fontId="0" fillId="0" borderId="0" xfId="0" applyFont="1" applyAlignment="1">
      <alignment wrapText="1"/>
    </xf>
    <xf numFmtId="0" fontId="13" fillId="35" borderId="0" xfId="0" applyFont="1" applyFill="1" applyBorder="1" applyAlignment="1">
      <alignment horizontal="center" vertical="center"/>
    </xf>
    <xf numFmtId="0" fontId="7" fillId="0" borderId="13" xfId="0" applyFont="1" applyBorder="1" applyAlignment="1">
      <alignment horizontal="center" vertical="top" wrapText="1"/>
    </xf>
    <xf numFmtId="0" fontId="98" fillId="36" borderId="14" xfId="0" applyFont="1" applyFill="1" applyBorder="1" applyAlignment="1">
      <alignment vertical="top" wrapText="1"/>
    </xf>
    <xf numFmtId="0" fontId="98" fillId="37" borderId="14" xfId="0" applyFont="1" applyFill="1" applyBorder="1" applyAlignment="1">
      <alignment vertical="top" wrapText="1"/>
    </xf>
    <xf numFmtId="0" fontId="98" fillId="37" borderId="14" xfId="0" applyFont="1" applyFill="1" applyBorder="1" applyAlignment="1">
      <alignment horizontal="center" vertical="center" wrapText="1"/>
    </xf>
    <xf numFmtId="0" fontId="98" fillId="37" borderId="14" xfId="0" applyFont="1" applyFill="1" applyBorder="1" applyAlignment="1">
      <alignment horizontal="center" vertical="top" wrapText="1"/>
    </xf>
    <xf numFmtId="0" fontId="98" fillId="38" borderId="14" xfId="0" applyFont="1" applyFill="1" applyBorder="1" applyAlignment="1">
      <alignment horizontal="center" vertical="center" wrapText="1"/>
    </xf>
    <xf numFmtId="0" fontId="0" fillId="0" borderId="0" xfId="0" applyFont="1" applyBorder="1" applyAlignment="1">
      <alignment horizontal="left" vertical="center"/>
    </xf>
    <xf numFmtId="0" fontId="98" fillId="36" borderId="14" xfId="0" applyFont="1" applyFill="1" applyBorder="1" applyAlignment="1">
      <alignment horizontal="right" vertical="top" wrapText="1"/>
    </xf>
    <xf numFmtId="0" fontId="98" fillId="37" borderId="14" xfId="0" applyFont="1" applyFill="1" applyBorder="1" applyAlignment="1">
      <alignment horizontal="right" vertical="top" wrapText="1"/>
    </xf>
    <xf numFmtId="0" fontId="98" fillId="36" borderId="14" xfId="0" applyFont="1" applyFill="1" applyBorder="1" applyAlignment="1">
      <alignment horizontal="center" vertical="center" wrapText="1"/>
    </xf>
    <xf numFmtId="0" fontId="99" fillId="36" borderId="14" xfId="0" applyFont="1" applyFill="1" applyBorder="1" applyAlignment="1">
      <alignment vertical="top" wrapText="1"/>
    </xf>
    <xf numFmtId="0" fontId="99" fillId="36" borderId="15" xfId="0" applyFont="1" applyFill="1" applyBorder="1" applyAlignment="1">
      <alignment vertical="top" wrapText="1"/>
    </xf>
    <xf numFmtId="0" fontId="98" fillId="37" borderId="16" xfId="0" applyFont="1" applyFill="1" applyBorder="1" applyAlignment="1">
      <alignment vertical="top" wrapText="1"/>
    </xf>
    <xf numFmtId="0" fontId="98" fillId="38" borderId="14" xfId="0" applyFont="1" applyFill="1" applyBorder="1" applyAlignment="1">
      <alignment horizontal="right" vertical="top" wrapText="1"/>
    </xf>
    <xf numFmtId="0" fontId="98" fillId="38" borderId="14" xfId="0" applyFont="1" applyFill="1" applyBorder="1" applyAlignment="1">
      <alignment vertical="top" wrapText="1"/>
    </xf>
    <xf numFmtId="0" fontId="98" fillId="38" borderId="16" xfId="0" applyFont="1" applyFill="1" applyBorder="1" applyAlignment="1">
      <alignment vertical="top" wrapText="1"/>
    </xf>
    <xf numFmtId="0" fontId="7" fillId="39" borderId="14" xfId="0" applyFont="1" applyFill="1" applyBorder="1" applyAlignment="1">
      <alignment horizontal="right" vertical="top" wrapText="1"/>
    </xf>
    <xf numFmtId="0" fontId="7" fillId="39" borderId="14" xfId="0" applyFont="1" applyFill="1" applyBorder="1" applyAlignment="1">
      <alignment horizontal="center" vertical="center" wrapText="1"/>
    </xf>
    <xf numFmtId="0" fontId="7" fillId="39" borderId="14" xfId="0" applyFont="1" applyFill="1" applyBorder="1" applyAlignment="1">
      <alignment vertical="top" wrapText="1"/>
    </xf>
    <xf numFmtId="0" fontId="0" fillId="39" borderId="15" xfId="0" applyFont="1" applyFill="1" applyBorder="1" applyAlignment="1">
      <alignment vertical="top" wrapText="1"/>
    </xf>
    <xf numFmtId="0" fontId="0" fillId="0" borderId="17" xfId="0" applyBorder="1" applyAlignment="1">
      <alignment/>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00" fillId="0" borderId="0" xfId="0" applyFont="1" applyBorder="1" applyAlignment="1">
      <alignment horizontal="center" vertical="center"/>
    </xf>
    <xf numFmtId="0" fontId="4" fillId="0" borderId="10" xfId="0" applyFont="1" applyBorder="1" applyAlignment="1">
      <alignment/>
    </xf>
    <xf numFmtId="0" fontId="5" fillId="39" borderId="10" xfId="0" applyFont="1" applyFill="1" applyBorder="1" applyAlignment="1">
      <alignment horizontal="center" vertical="center" wrapText="1"/>
    </xf>
    <xf numFmtId="0" fontId="0" fillId="0" borderId="0" xfId="0" applyAlignment="1">
      <alignment horizontal="center"/>
    </xf>
    <xf numFmtId="0" fontId="5" fillId="0" borderId="0" xfId="0" applyFont="1" applyBorder="1" applyAlignment="1">
      <alignment wrapText="1"/>
    </xf>
    <xf numFmtId="0" fontId="0" fillId="0" borderId="0" xfId="0" applyBorder="1" applyAlignment="1">
      <alignment horizontal="center"/>
    </xf>
    <xf numFmtId="0" fontId="5" fillId="40" borderId="10" xfId="0" applyFont="1" applyFill="1" applyBorder="1" applyAlignment="1">
      <alignment horizontal="center" vertical="center" wrapText="1"/>
    </xf>
    <xf numFmtId="0" fontId="8" fillId="33" borderId="18" xfId="0" applyFont="1" applyFill="1" applyBorder="1" applyAlignment="1">
      <alignment vertical="center" wrapText="1"/>
    </xf>
    <xf numFmtId="0" fontId="8" fillId="33" borderId="19" xfId="0" applyFont="1" applyFill="1" applyBorder="1" applyAlignment="1">
      <alignment vertical="center" wrapText="1"/>
    </xf>
    <xf numFmtId="0" fontId="8" fillId="33" borderId="20" xfId="0" applyFont="1" applyFill="1" applyBorder="1" applyAlignment="1">
      <alignment vertical="center" wrapText="1"/>
    </xf>
    <xf numFmtId="0" fontId="8" fillId="33" borderId="21" xfId="0" applyFont="1" applyFill="1" applyBorder="1" applyAlignment="1">
      <alignment vertical="center" wrapText="1"/>
    </xf>
    <xf numFmtId="0" fontId="8" fillId="33" borderId="22" xfId="0" applyFont="1" applyFill="1" applyBorder="1" applyAlignment="1">
      <alignment vertical="center" wrapText="1"/>
    </xf>
    <xf numFmtId="0" fontId="0" fillId="39" borderId="10" xfId="0" applyFont="1" applyFill="1" applyBorder="1" applyAlignment="1">
      <alignment/>
    </xf>
    <xf numFmtId="0" fontId="0" fillId="36" borderId="23" xfId="0" applyFont="1" applyFill="1" applyBorder="1" applyAlignment="1">
      <alignment/>
    </xf>
    <xf numFmtId="0" fontId="0" fillId="36" borderId="10" xfId="0" applyFont="1" applyFill="1" applyBorder="1" applyAlignment="1">
      <alignment/>
    </xf>
    <xf numFmtId="0" fontId="0" fillId="36" borderId="10" xfId="0" applyFont="1" applyFill="1" applyBorder="1" applyAlignment="1">
      <alignment horizontal="center"/>
    </xf>
    <xf numFmtId="0" fontId="5" fillId="39" borderId="10" xfId="0" applyFont="1" applyFill="1" applyBorder="1" applyAlignment="1">
      <alignment horizontal="center" wrapText="1"/>
    </xf>
    <xf numFmtId="0" fontId="0" fillId="37" borderId="10" xfId="0" applyFont="1" applyFill="1" applyBorder="1" applyAlignment="1">
      <alignment/>
    </xf>
    <xf numFmtId="0" fontId="5" fillId="37" borderId="10" xfId="0" applyFont="1" applyFill="1" applyBorder="1" applyAlignment="1">
      <alignment horizontal="center" wrapText="1"/>
    </xf>
    <xf numFmtId="0" fontId="0" fillId="41" borderId="10" xfId="0" applyFont="1" applyFill="1" applyBorder="1" applyAlignment="1">
      <alignment/>
    </xf>
    <xf numFmtId="0" fontId="5" fillId="41" borderId="10" xfId="0" applyFont="1" applyFill="1" applyBorder="1" applyAlignment="1">
      <alignment horizontal="center" wrapText="1"/>
    </xf>
    <xf numFmtId="0" fontId="5" fillId="36" borderId="24" xfId="0" applyFont="1" applyFill="1" applyBorder="1" applyAlignment="1">
      <alignment horizontal="center" wrapText="1"/>
    </xf>
    <xf numFmtId="0" fontId="5" fillId="40" borderId="25"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0" fillId="36" borderId="10" xfId="0" applyFont="1" applyFill="1" applyBorder="1" applyAlignment="1">
      <alignment horizontal="center" vertical="center"/>
    </xf>
    <xf numFmtId="0" fontId="0" fillId="0" borderId="0" xfId="0" applyAlignment="1">
      <alignment wrapText="1"/>
    </xf>
    <xf numFmtId="0" fontId="0" fillId="0" borderId="27" xfId="0" applyBorder="1" applyAlignment="1">
      <alignment/>
    </xf>
    <xf numFmtId="0" fontId="0" fillId="0" borderId="28" xfId="0" applyBorder="1" applyAlignment="1">
      <alignment/>
    </xf>
    <xf numFmtId="0" fontId="0" fillId="0" borderId="29" xfId="0" applyBorder="1" applyAlignment="1">
      <alignment horizontal="center"/>
    </xf>
    <xf numFmtId="0" fontId="0" fillId="0" borderId="30" xfId="0" applyBorder="1" applyAlignment="1">
      <alignment horizontal="center"/>
    </xf>
    <xf numFmtId="0" fontId="0" fillId="0" borderId="14" xfId="0"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0" xfId="0" applyAlignment="1">
      <alignment horizontal="right"/>
    </xf>
    <xf numFmtId="0" fontId="23" fillId="42" borderId="0" xfId="0" applyFont="1" applyFill="1" applyBorder="1" applyAlignment="1">
      <alignment/>
    </xf>
    <xf numFmtId="0" fontId="30" fillId="0" borderId="0" xfId="0" applyFont="1" applyAlignment="1">
      <alignment/>
    </xf>
    <xf numFmtId="0" fontId="30" fillId="35" borderId="0" xfId="0" applyFont="1" applyFill="1" applyAlignment="1">
      <alignment/>
    </xf>
    <xf numFmtId="0" fontId="25" fillId="35" borderId="0" xfId="0" applyFont="1" applyFill="1" applyAlignment="1">
      <alignment horizontal="right"/>
    </xf>
    <xf numFmtId="14" fontId="30" fillId="35" borderId="12" xfId="0" applyNumberFormat="1" applyFont="1" applyFill="1" applyBorder="1" applyAlignment="1">
      <alignment horizontal="center"/>
    </xf>
    <xf numFmtId="0" fontId="30" fillId="42" borderId="0" xfId="0" applyFont="1" applyFill="1" applyBorder="1" applyAlignment="1">
      <alignment horizontal="left" vertical="center"/>
    </xf>
    <xf numFmtId="0" fontId="30" fillId="42" borderId="0" xfId="0" applyFont="1" applyFill="1" applyBorder="1" applyAlignment="1">
      <alignment/>
    </xf>
    <xf numFmtId="0" fontId="25" fillId="42" borderId="0" xfId="0" applyFont="1" applyFill="1" applyBorder="1" applyAlignment="1">
      <alignment horizontal="center" vertical="top" wrapText="1"/>
    </xf>
    <xf numFmtId="0" fontId="25" fillId="42" borderId="0" xfId="0" applyFont="1" applyFill="1" applyBorder="1" applyAlignment="1">
      <alignment vertical="top" wrapText="1"/>
    </xf>
    <xf numFmtId="0" fontId="30" fillId="0" borderId="0" xfId="0" applyFont="1" applyAlignment="1">
      <alignment vertical="center"/>
    </xf>
    <xf numFmtId="0" fontId="25" fillId="0" borderId="0" xfId="0" applyFont="1" applyAlignment="1">
      <alignment/>
    </xf>
    <xf numFmtId="0" fontId="30" fillId="42" borderId="0" xfId="0" applyFont="1" applyFill="1" applyAlignment="1">
      <alignment/>
    </xf>
    <xf numFmtId="0" fontId="25" fillId="42" borderId="0" xfId="0" applyFont="1" applyFill="1" applyBorder="1" applyAlignment="1" applyProtection="1">
      <alignment vertical="justify" wrapText="1"/>
      <protection/>
    </xf>
    <xf numFmtId="0" fontId="30" fillId="42" borderId="0" xfId="0" applyFont="1" applyFill="1" applyBorder="1" applyAlignment="1" applyProtection="1">
      <alignment/>
      <protection/>
    </xf>
    <xf numFmtId="0" fontId="30" fillId="42" borderId="0" xfId="0" applyFont="1" applyFill="1" applyBorder="1" applyAlignment="1" applyProtection="1">
      <alignment vertical="center"/>
      <protection/>
    </xf>
    <xf numFmtId="0" fontId="0" fillId="35" borderId="12" xfId="0" applyFill="1" applyBorder="1" applyAlignment="1">
      <alignment horizontal="center" vertical="center" wrapText="1"/>
    </xf>
    <xf numFmtId="0" fontId="0" fillId="35" borderId="10" xfId="0" applyFill="1" applyBorder="1" applyAlignment="1">
      <alignment horizontal="center" vertical="center" wrapText="1"/>
    </xf>
    <xf numFmtId="0" fontId="8" fillId="34" borderId="24"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wrapText="1"/>
    </xf>
    <xf numFmtId="0" fontId="23" fillId="42" borderId="0"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5" fillId="36" borderId="24"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8" fillId="34" borderId="32" xfId="0" applyFont="1" applyFill="1" applyBorder="1" applyAlignment="1">
      <alignment vertical="center" wrapText="1"/>
    </xf>
    <xf numFmtId="0" fontId="8" fillId="34" borderId="18" xfId="0" applyFont="1" applyFill="1" applyBorder="1" applyAlignment="1">
      <alignment vertical="center" wrapText="1"/>
    </xf>
    <xf numFmtId="0" fontId="6" fillId="35" borderId="12"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24" xfId="0" applyFont="1" applyFill="1" applyBorder="1" applyAlignment="1">
      <alignment horizontal="center" vertical="center"/>
    </xf>
    <xf numFmtId="0" fontId="3" fillId="35" borderId="0" xfId="0" applyFont="1" applyFill="1" applyBorder="1" applyAlignment="1">
      <alignment horizontal="left" vertical="center" wrapText="1"/>
    </xf>
    <xf numFmtId="0" fontId="6" fillId="35" borderId="0" xfId="0" applyFont="1" applyFill="1" applyBorder="1" applyAlignment="1">
      <alignment horizontal="center" vertical="center"/>
    </xf>
    <xf numFmtId="0" fontId="23" fillId="42" borderId="0" xfId="0" applyFont="1" applyFill="1" applyAlignment="1">
      <alignment/>
    </xf>
    <xf numFmtId="0" fontId="29" fillId="42" borderId="0" xfId="0" applyFont="1" applyFill="1" applyAlignment="1">
      <alignment/>
    </xf>
    <xf numFmtId="0" fontId="24" fillId="42" borderId="0" xfId="0" applyFont="1" applyFill="1" applyAlignment="1">
      <alignment horizontal="right"/>
    </xf>
    <xf numFmtId="0" fontId="29" fillId="42" borderId="0" xfId="0" applyFont="1" applyFill="1" applyBorder="1" applyAlignment="1">
      <alignment horizontal="left"/>
    </xf>
    <xf numFmtId="0" fontId="25" fillId="42" borderId="0" xfId="0" applyFont="1" applyFill="1" applyBorder="1" applyAlignment="1">
      <alignment horizontal="center" vertical="center" wrapText="1"/>
    </xf>
    <xf numFmtId="0" fontId="30" fillId="42" borderId="0" xfId="0" applyFont="1" applyFill="1" applyBorder="1" applyAlignment="1">
      <alignment horizontal="center" vertical="center" wrapText="1"/>
    </xf>
    <xf numFmtId="0" fontId="23" fillId="42" borderId="0" xfId="0" applyFont="1" applyFill="1" applyBorder="1" applyAlignment="1">
      <alignment wrapText="1"/>
    </xf>
    <xf numFmtId="0" fontId="26" fillId="42" borderId="0" xfId="0" applyFont="1" applyFill="1" applyBorder="1" applyAlignment="1">
      <alignment horizontal="center" vertical="center" wrapText="1"/>
    </xf>
    <xf numFmtId="0" fontId="24" fillId="42" borderId="33" xfId="0" applyFont="1" applyFill="1" applyBorder="1" applyAlignment="1">
      <alignment horizontal="center" wrapText="1"/>
    </xf>
    <xf numFmtId="0" fontId="101" fillId="42" borderId="34" xfId="0" applyFont="1" applyFill="1" applyBorder="1" applyAlignment="1" applyProtection="1">
      <alignment horizontal="center" wrapText="1"/>
      <protection locked="0"/>
    </xf>
    <xf numFmtId="0" fontId="101" fillId="42" borderId="35" xfId="0" applyFont="1" applyFill="1" applyBorder="1" applyAlignment="1" applyProtection="1">
      <alignment horizontal="center" wrapText="1"/>
      <protection locked="0"/>
    </xf>
    <xf numFmtId="0" fontId="21" fillId="42" borderId="33" xfId="0" applyFont="1" applyFill="1" applyBorder="1" applyAlignment="1">
      <alignment horizontal="center"/>
    </xf>
    <xf numFmtId="0" fontId="23" fillId="42" borderId="36" xfId="0" applyFont="1" applyFill="1" applyBorder="1" applyAlignment="1">
      <alignment horizontal="center"/>
    </xf>
    <xf numFmtId="0" fontId="24" fillId="42" borderId="37" xfId="0" applyFont="1" applyFill="1" applyBorder="1" applyAlignment="1">
      <alignment horizontal="center" wrapText="1"/>
    </xf>
    <xf numFmtId="0" fontId="101" fillId="42" borderId="38" xfId="0" applyFont="1" applyFill="1" applyBorder="1" applyAlignment="1" applyProtection="1">
      <alignment horizontal="center" wrapText="1"/>
      <protection locked="0"/>
    </xf>
    <xf numFmtId="0" fontId="101" fillId="42" borderId="39" xfId="0" applyFont="1" applyFill="1" applyBorder="1" applyAlignment="1" applyProtection="1">
      <alignment horizontal="center" wrapText="1"/>
      <protection locked="0"/>
    </xf>
    <xf numFmtId="0" fontId="21" fillId="42" borderId="37" xfId="0" applyFont="1" applyFill="1" applyBorder="1" applyAlignment="1">
      <alignment horizontal="center"/>
    </xf>
    <xf numFmtId="0" fontId="23" fillId="42" borderId="40" xfId="0" applyFont="1" applyFill="1" applyBorder="1" applyAlignment="1">
      <alignment horizontal="center"/>
    </xf>
    <xf numFmtId="0" fontId="24" fillId="42" borderId="41" xfId="0" applyFont="1" applyFill="1" applyBorder="1" applyAlignment="1">
      <alignment horizontal="center" wrapText="1"/>
    </xf>
    <xf numFmtId="0" fontId="101" fillId="42" borderId="12" xfId="0" applyFont="1" applyFill="1" applyBorder="1" applyAlignment="1" applyProtection="1">
      <alignment horizontal="center" wrapText="1"/>
      <protection locked="0"/>
    </xf>
    <xf numFmtId="0" fontId="101" fillId="42" borderId="42" xfId="0" applyFont="1" applyFill="1" applyBorder="1" applyAlignment="1" applyProtection="1">
      <alignment horizontal="center" wrapText="1"/>
      <protection locked="0"/>
    </xf>
    <xf numFmtId="0" fontId="101" fillId="42" borderId="43" xfId="0" applyFont="1" applyFill="1" applyBorder="1" applyAlignment="1" applyProtection="1">
      <alignment horizontal="center" wrapText="1"/>
      <protection locked="0"/>
    </xf>
    <xf numFmtId="0" fontId="101" fillId="42" borderId="24" xfId="0" applyFont="1" applyFill="1" applyBorder="1" applyAlignment="1" applyProtection="1">
      <alignment horizontal="center" wrapText="1"/>
      <protection locked="0"/>
    </xf>
    <xf numFmtId="0" fontId="102" fillId="42" borderId="44" xfId="0" applyFont="1" applyFill="1" applyBorder="1" applyAlignment="1" applyProtection="1">
      <alignment horizontal="center" wrapText="1"/>
      <protection locked="0"/>
    </xf>
    <xf numFmtId="0" fontId="102" fillId="42" borderId="24" xfId="0" applyFont="1" applyFill="1" applyBorder="1" applyAlignment="1" applyProtection="1">
      <alignment horizontal="center" wrapText="1"/>
      <protection locked="0"/>
    </xf>
    <xf numFmtId="0" fontId="102" fillId="42" borderId="20" xfId="0" applyFont="1" applyFill="1" applyBorder="1" applyAlignment="1" applyProtection="1">
      <alignment horizontal="center" wrapText="1"/>
      <protection locked="0"/>
    </xf>
    <xf numFmtId="0" fontId="102" fillId="42" borderId="38" xfId="0" applyFont="1" applyFill="1" applyBorder="1" applyAlignment="1" applyProtection="1">
      <alignment horizontal="center" wrapText="1"/>
      <protection locked="0"/>
    </xf>
    <xf numFmtId="0" fontId="102" fillId="42" borderId="39" xfId="0" applyFont="1" applyFill="1" applyBorder="1" applyAlignment="1" applyProtection="1">
      <alignment horizontal="center" wrapText="1"/>
      <protection locked="0"/>
    </xf>
    <xf numFmtId="0" fontId="102" fillId="42" borderId="45" xfId="0" applyFont="1" applyFill="1" applyBorder="1" applyAlignment="1" applyProtection="1">
      <alignment horizontal="center" wrapText="1"/>
      <protection locked="0"/>
    </xf>
    <xf numFmtId="0" fontId="102" fillId="42" borderId="35" xfId="0" applyFont="1" applyFill="1" applyBorder="1" applyAlignment="1" applyProtection="1">
      <alignment horizontal="center" wrapText="1"/>
      <protection locked="0"/>
    </xf>
    <xf numFmtId="0" fontId="102" fillId="42" borderId="46" xfId="0" applyFont="1" applyFill="1" applyBorder="1" applyAlignment="1" applyProtection="1">
      <alignment horizontal="center" wrapText="1"/>
      <protection locked="0"/>
    </xf>
    <xf numFmtId="0" fontId="102" fillId="42" borderId="34" xfId="0" applyFont="1" applyFill="1" applyBorder="1" applyAlignment="1" applyProtection="1">
      <alignment horizontal="center" wrapText="1"/>
      <protection locked="0"/>
    </xf>
    <xf numFmtId="0" fontId="102" fillId="42" borderId="47" xfId="0" applyFont="1" applyFill="1" applyBorder="1" applyAlignment="1" applyProtection="1">
      <alignment horizontal="center" wrapText="1"/>
      <protection locked="0"/>
    </xf>
    <xf numFmtId="0" fontId="102" fillId="42" borderId="12" xfId="0" applyFont="1" applyFill="1" applyBorder="1" applyAlignment="1" applyProtection="1">
      <alignment horizontal="center" wrapText="1"/>
      <protection locked="0"/>
    </xf>
    <xf numFmtId="0" fontId="102" fillId="42" borderId="32" xfId="0" applyFont="1" applyFill="1" applyBorder="1" applyAlignment="1" applyProtection="1">
      <alignment horizontal="center" wrapText="1"/>
      <protection locked="0"/>
    </xf>
    <xf numFmtId="0" fontId="24" fillId="42" borderId="48" xfId="0" applyFont="1" applyFill="1" applyBorder="1" applyAlignment="1">
      <alignment horizontal="center" wrapText="1"/>
    </xf>
    <xf numFmtId="0" fontId="101" fillId="42" borderId="10" xfId="0" applyFont="1" applyFill="1" applyBorder="1" applyAlignment="1" applyProtection="1">
      <alignment horizontal="center" wrapText="1"/>
      <protection locked="0"/>
    </xf>
    <xf numFmtId="0" fontId="29" fillId="42" borderId="21" xfId="0" applyFont="1" applyFill="1" applyBorder="1" applyAlignment="1">
      <alignment vertical="center" wrapText="1"/>
    </xf>
    <xf numFmtId="0" fontId="0" fillId="42" borderId="0" xfId="0" applyFill="1" applyAlignment="1">
      <alignment/>
    </xf>
    <xf numFmtId="0" fontId="30" fillId="42" borderId="0" xfId="0" applyFont="1" applyFill="1" applyAlignment="1" applyProtection="1">
      <alignment/>
      <protection/>
    </xf>
    <xf numFmtId="0" fontId="30" fillId="42" borderId="0" xfId="0" applyFont="1" applyFill="1" applyAlignment="1" applyProtection="1">
      <alignment vertical="center"/>
      <protection/>
    </xf>
    <xf numFmtId="0" fontId="30" fillId="42" borderId="0" xfId="0" applyFont="1" applyFill="1" applyBorder="1" applyAlignment="1" applyProtection="1">
      <alignment horizontal="left" vertical="top"/>
      <protection/>
    </xf>
    <xf numFmtId="0" fontId="30" fillId="42" borderId="0" xfId="0" applyFont="1" applyFill="1" applyAlignment="1" applyProtection="1">
      <alignment horizontal="right"/>
      <protection/>
    </xf>
    <xf numFmtId="0" fontId="30" fillId="42" borderId="0" xfId="0" applyFont="1" applyFill="1" applyBorder="1" applyAlignment="1" applyProtection="1">
      <alignment/>
      <protection/>
    </xf>
    <xf numFmtId="0" fontId="103" fillId="42" borderId="0" xfId="0" applyFont="1" applyFill="1" applyAlignment="1">
      <alignment/>
    </xf>
    <xf numFmtId="0" fontId="0" fillId="42" borderId="10" xfId="0" applyFont="1" applyFill="1" applyBorder="1" applyAlignment="1">
      <alignment/>
    </xf>
    <xf numFmtId="0" fontId="0" fillId="42" borderId="10" xfId="0" applyFill="1" applyBorder="1" applyAlignment="1">
      <alignment/>
    </xf>
    <xf numFmtId="0" fontId="0" fillId="42" borderId="10" xfId="0" applyFont="1" applyFill="1" applyBorder="1" applyAlignment="1">
      <alignment horizontal="center" vertical="center" wrapText="1"/>
    </xf>
    <xf numFmtId="177" fontId="0" fillId="42" borderId="0" xfId="49" applyFont="1" applyFill="1" applyAlignment="1">
      <alignment/>
    </xf>
    <xf numFmtId="0" fontId="23" fillId="42" borderId="0" xfId="0" applyFont="1" applyFill="1" applyBorder="1" applyAlignment="1">
      <alignment horizontal="center" vertical="center" wrapText="1"/>
    </xf>
    <xf numFmtId="0" fontId="30" fillId="42" borderId="10" xfId="0" applyFont="1" applyFill="1" applyBorder="1" applyAlignment="1">
      <alignment/>
    </xf>
    <xf numFmtId="0" fontId="24" fillId="42" borderId="0" xfId="0" applyFont="1" applyFill="1" applyBorder="1" applyAlignment="1">
      <alignment horizontal="center" vertical="center" wrapText="1"/>
    </xf>
    <xf numFmtId="0" fontId="24" fillId="42" borderId="0" xfId="0" applyFont="1" applyFill="1" applyBorder="1" applyAlignment="1">
      <alignment horizontal="center" wrapText="1"/>
    </xf>
    <xf numFmtId="0" fontId="101" fillId="42" borderId="0" xfId="0" applyFont="1" applyFill="1" applyBorder="1" applyAlignment="1" applyProtection="1">
      <alignment horizontal="center" wrapText="1"/>
      <protection locked="0"/>
    </xf>
    <xf numFmtId="0" fontId="21" fillId="42" borderId="0" xfId="0" applyFont="1" applyFill="1" applyBorder="1" applyAlignment="1">
      <alignment horizontal="center"/>
    </xf>
    <xf numFmtId="0" fontId="23" fillId="42" borderId="0" xfId="0" applyNumberFormat="1" applyFont="1" applyFill="1" applyBorder="1" applyAlignment="1">
      <alignment horizontal="center" vertical="center" wrapText="1"/>
    </xf>
    <xf numFmtId="0" fontId="24" fillId="42" borderId="39" xfId="0" applyFont="1" applyFill="1" applyBorder="1" applyAlignment="1">
      <alignment horizontal="center" wrapText="1"/>
    </xf>
    <xf numFmtId="0" fontId="30" fillId="42" borderId="10" xfId="0" applyFont="1" applyFill="1" applyBorder="1" applyAlignment="1" applyProtection="1">
      <alignment horizontal="center" vertical="center" wrapText="1"/>
      <protection/>
    </xf>
    <xf numFmtId="0" fontId="25" fillId="42" borderId="10" xfId="0" applyFont="1" applyFill="1" applyBorder="1" applyAlignment="1" applyProtection="1">
      <alignment horizontal="center" vertical="center" wrapText="1"/>
      <protection/>
    </xf>
    <xf numFmtId="0" fontId="25" fillId="42" borderId="10" xfId="0" applyFont="1" applyFill="1" applyBorder="1" applyAlignment="1" applyProtection="1">
      <alignment horizontal="center" vertical="center"/>
      <protection/>
    </xf>
    <xf numFmtId="0" fontId="104" fillId="42" borderId="10" xfId="0" applyFont="1" applyFill="1" applyBorder="1" applyAlignment="1" applyProtection="1">
      <alignment horizontal="center" vertical="center" wrapText="1"/>
      <protection/>
    </xf>
    <xf numFmtId="0" fontId="104" fillId="42" borderId="10" xfId="0" applyFont="1" applyFill="1" applyBorder="1" applyAlignment="1" applyProtection="1">
      <alignment horizontal="center" vertical="center"/>
      <protection locked="0"/>
    </xf>
    <xf numFmtId="1" fontId="104" fillId="42" borderId="10" xfId="0" applyNumberFormat="1" applyFont="1" applyFill="1" applyBorder="1" applyAlignment="1" applyProtection="1">
      <alignment horizontal="center" vertical="center" wrapText="1"/>
      <protection/>
    </xf>
    <xf numFmtId="0" fontId="104" fillId="42" borderId="10" xfId="0" applyFont="1" applyFill="1" applyBorder="1" applyAlignment="1" applyProtection="1">
      <alignment horizontal="left" vertical="center" wrapText="1"/>
      <protection locked="0"/>
    </xf>
    <xf numFmtId="0" fontId="104" fillId="42" borderId="10" xfId="0" applyFont="1" applyFill="1" applyBorder="1" applyAlignment="1" applyProtection="1">
      <alignment/>
      <protection/>
    </xf>
    <xf numFmtId="0" fontId="104" fillId="42" borderId="0" xfId="0" applyFont="1" applyFill="1" applyAlignment="1" applyProtection="1">
      <alignment/>
      <protection/>
    </xf>
    <xf numFmtId="0" fontId="104" fillId="42" borderId="10" xfId="0" applyFont="1" applyFill="1" applyBorder="1" applyAlignment="1" applyProtection="1">
      <alignment vertical="center" wrapText="1"/>
      <protection locked="0"/>
    </xf>
    <xf numFmtId="0" fontId="25" fillId="42" borderId="12" xfId="0" applyFont="1" applyFill="1" applyBorder="1" applyAlignment="1" applyProtection="1">
      <alignment horizontal="center" vertical="center" wrapText="1"/>
      <protection/>
    </xf>
    <xf numFmtId="0" fontId="104" fillId="42" borderId="10" xfId="0" applyFont="1" applyFill="1" applyBorder="1" applyAlignment="1" applyProtection="1">
      <alignment horizontal="left" vertical="center" wrapText="1"/>
      <protection locked="0"/>
    </xf>
    <xf numFmtId="0" fontId="30" fillId="42" borderId="12" xfId="0" applyFont="1" applyFill="1" applyBorder="1" applyAlignment="1" applyProtection="1">
      <alignment horizontal="center" vertical="center" wrapText="1"/>
      <protection/>
    </xf>
    <xf numFmtId="0" fontId="25" fillId="42" borderId="10" xfId="0" applyFont="1" applyFill="1" applyBorder="1" applyAlignment="1" applyProtection="1">
      <alignment horizontal="center" vertical="center" wrapText="1"/>
      <protection/>
    </xf>
    <xf numFmtId="0" fontId="30" fillId="42" borderId="10" xfId="0" applyFont="1" applyFill="1" applyBorder="1" applyAlignment="1" applyProtection="1">
      <alignment horizontal="center" vertical="center" wrapText="1"/>
      <protection/>
    </xf>
    <xf numFmtId="0" fontId="104" fillId="42" borderId="24" xfId="0" applyFont="1" applyFill="1" applyBorder="1" applyAlignment="1" applyProtection="1">
      <alignment vertical="center"/>
      <protection locked="0"/>
    </xf>
    <xf numFmtId="0" fontId="104" fillId="42" borderId="10" xfId="0" applyFont="1" applyFill="1" applyBorder="1" applyAlignment="1" applyProtection="1">
      <alignment vertical="center"/>
      <protection locked="0"/>
    </xf>
    <xf numFmtId="0" fontId="104" fillId="42" borderId="49" xfId="0" applyFont="1" applyFill="1" applyBorder="1" applyAlignment="1" applyProtection="1">
      <alignment/>
      <protection/>
    </xf>
    <xf numFmtId="0" fontId="104" fillId="42" borderId="50" xfId="0" applyFont="1" applyFill="1" applyBorder="1" applyAlignment="1" applyProtection="1">
      <alignment/>
      <protection/>
    </xf>
    <xf numFmtId="1" fontId="104" fillId="42" borderId="10" xfId="0" applyNumberFormat="1" applyFont="1" applyFill="1" applyBorder="1" applyAlignment="1" applyProtection="1">
      <alignment vertical="center"/>
      <protection locked="0"/>
    </xf>
    <xf numFmtId="0" fontId="104" fillId="42" borderId="10" xfId="0" applyFont="1" applyFill="1" applyBorder="1" applyAlignment="1" applyProtection="1">
      <alignment horizontal="center" vertical="center" wrapText="1"/>
      <protection locked="0"/>
    </xf>
    <xf numFmtId="0" fontId="104" fillId="42" borderId="10" xfId="0" applyFont="1" applyFill="1" applyBorder="1" applyAlignment="1" applyProtection="1">
      <alignment horizontal="center" vertical="center"/>
      <protection/>
    </xf>
    <xf numFmtId="0" fontId="104" fillId="42" borderId="12" xfId="0" applyFont="1" applyFill="1" applyBorder="1" applyAlignment="1" applyProtection="1">
      <alignment horizontal="center" vertical="center"/>
      <protection/>
    </xf>
    <xf numFmtId="0" fontId="104" fillId="42" borderId="12" xfId="0" applyFont="1" applyFill="1" applyBorder="1" applyAlignment="1" applyProtection="1">
      <alignment horizontal="center" vertical="center"/>
      <protection locked="0"/>
    </xf>
    <xf numFmtId="0" fontId="104" fillId="42" borderId="25" xfId="0" applyFont="1" applyFill="1" applyBorder="1" applyAlignment="1" applyProtection="1">
      <alignment horizontal="center" vertical="center"/>
      <protection locked="0"/>
    </xf>
    <xf numFmtId="0" fontId="104" fillId="42" borderId="12" xfId="0" applyFont="1" applyFill="1" applyBorder="1" applyAlignment="1" applyProtection="1">
      <alignment horizontal="center" vertical="center" wrapText="1"/>
      <protection locked="0"/>
    </xf>
    <xf numFmtId="0" fontId="104" fillId="42" borderId="25" xfId="0" applyFont="1" applyFill="1" applyBorder="1" applyAlignment="1" applyProtection="1">
      <alignment horizontal="center" vertical="center" wrapText="1"/>
      <protection locked="0"/>
    </xf>
    <xf numFmtId="0" fontId="30" fillId="42" borderId="0" xfId="0" applyFont="1" applyFill="1" applyBorder="1" applyAlignment="1" applyProtection="1">
      <alignment horizontal="left" vertical="center" wrapText="1"/>
      <protection/>
    </xf>
    <xf numFmtId="0" fontId="25" fillId="42" borderId="0" xfId="0" applyFont="1" applyFill="1" applyBorder="1" applyAlignment="1" applyProtection="1">
      <alignment vertical="center" wrapText="1"/>
      <protection/>
    </xf>
    <xf numFmtId="0" fontId="30" fillId="42" borderId="0" xfId="0" applyFont="1" applyFill="1" applyBorder="1" applyAlignment="1" applyProtection="1">
      <alignment vertical="center" wrapText="1"/>
      <protection/>
    </xf>
    <xf numFmtId="0" fontId="25" fillId="42" borderId="34" xfId="0" applyFont="1" applyFill="1" applyBorder="1" applyAlignment="1" applyProtection="1">
      <alignment horizontal="center" vertical="center" wrapText="1"/>
      <protection/>
    </xf>
    <xf numFmtId="0" fontId="104" fillId="42" borderId="24" xfId="0" applyFont="1" applyFill="1" applyBorder="1" applyAlignment="1" applyProtection="1">
      <alignment horizontal="center" vertical="center" wrapText="1"/>
      <protection locked="0"/>
    </xf>
    <xf numFmtId="0" fontId="104" fillId="42" borderId="24" xfId="0" applyFont="1" applyFill="1" applyBorder="1" applyAlignment="1" applyProtection="1">
      <alignment horizontal="center" vertical="center"/>
      <protection/>
    </xf>
    <xf numFmtId="0" fontId="104" fillId="42" borderId="24" xfId="0" applyFont="1" applyFill="1" applyBorder="1" applyAlignment="1" applyProtection="1">
      <alignment horizontal="center" vertical="center"/>
      <protection locked="0"/>
    </xf>
    <xf numFmtId="0" fontId="19" fillId="0" borderId="51" xfId="0" applyFont="1" applyBorder="1" applyAlignment="1">
      <alignment vertical="center" wrapText="1"/>
    </xf>
    <xf numFmtId="0" fontId="19" fillId="0" borderId="52" xfId="0" applyFont="1" applyBorder="1" applyAlignment="1">
      <alignment vertical="center" wrapText="1"/>
    </xf>
    <xf numFmtId="0" fontId="0" fillId="0" borderId="51" xfId="0" applyBorder="1" applyAlignment="1">
      <alignment vertical="top" wrapText="1"/>
    </xf>
    <xf numFmtId="0" fontId="0" fillId="0" borderId="52" xfId="0" applyBorder="1" applyAlignment="1">
      <alignment vertical="top" wrapText="1"/>
    </xf>
    <xf numFmtId="0" fontId="19" fillId="0" borderId="52" xfId="0" applyFont="1" applyBorder="1" applyAlignment="1">
      <alignment horizontal="left" vertical="center" wrapText="1" indent="4"/>
    </xf>
    <xf numFmtId="0" fontId="18" fillId="14" borderId="53" xfId="0" applyFont="1" applyFill="1" applyBorder="1" applyAlignment="1">
      <alignment horizontal="justify" vertical="center" wrapText="1"/>
    </xf>
    <xf numFmtId="0" fontId="18" fillId="14" borderId="54" xfId="0" applyFont="1" applyFill="1" applyBorder="1" applyAlignment="1">
      <alignment horizontal="justify" vertical="center" wrapText="1"/>
    </xf>
    <xf numFmtId="0" fontId="18" fillId="14" borderId="55" xfId="0" applyFont="1" applyFill="1" applyBorder="1" applyAlignment="1">
      <alignment vertical="center" wrapText="1"/>
    </xf>
    <xf numFmtId="0" fontId="0" fillId="14" borderId="55" xfId="0" applyFill="1" applyBorder="1" applyAlignment="1">
      <alignment vertical="top" wrapText="1"/>
    </xf>
    <xf numFmtId="0" fontId="0" fillId="14" borderId="56" xfId="0" applyFill="1" applyBorder="1" applyAlignment="1">
      <alignment vertical="top" wrapText="1"/>
    </xf>
    <xf numFmtId="0" fontId="62" fillId="42" borderId="57" xfId="0" applyFont="1" applyFill="1" applyBorder="1" applyAlignment="1">
      <alignment horizontal="center" vertical="center"/>
    </xf>
    <xf numFmtId="0" fontId="63" fillId="42" borderId="58" xfId="0" applyFont="1" applyFill="1" applyBorder="1" applyAlignment="1">
      <alignment horizontal="center" vertical="center"/>
    </xf>
    <xf numFmtId="0" fontId="62" fillId="42" borderId="59" xfId="0" applyFont="1" applyFill="1" applyBorder="1" applyAlignment="1">
      <alignment horizontal="center" vertical="center"/>
    </xf>
    <xf numFmtId="0" fontId="62" fillId="42" borderId="60" xfId="0" applyFont="1" applyFill="1" applyBorder="1" applyAlignment="1">
      <alignment horizontal="center" vertical="center"/>
    </xf>
    <xf numFmtId="182" fontId="63" fillId="42" borderId="61" xfId="0" applyNumberFormat="1" applyFont="1" applyFill="1" applyBorder="1" applyAlignment="1">
      <alignment horizontal="center" vertical="center"/>
    </xf>
    <xf numFmtId="0" fontId="62" fillId="42" borderId="62" xfId="0" applyFont="1" applyFill="1" applyBorder="1" applyAlignment="1">
      <alignment horizontal="center" vertical="center"/>
    </xf>
    <xf numFmtId="0" fontId="62" fillId="42" borderId="63" xfId="0" applyFont="1" applyFill="1" applyBorder="1" applyAlignment="1">
      <alignment horizontal="center" vertical="center" wrapText="1"/>
    </xf>
    <xf numFmtId="14" fontId="63" fillId="42" borderId="64" xfId="0" applyNumberFormat="1" applyFont="1" applyFill="1" applyBorder="1" applyAlignment="1">
      <alignment horizontal="center" vertical="center"/>
    </xf>
    <xf numFmtId="0" fontId="63" fillId="42" borderId="0" xfId="0" applyFont="1" applyFill="1" applyAlignment="1">
      <alignment vertical="center"/>
    </xf>
    <xf numFmtId="0" fontId="63" fillId="42" borderId="0" xfId="0" applyFont="1" applyFill="1" applyAlignment="1">
      <alignment horizontal="center" vertical="center"/>
    </xf>
    <xf numFmtId="0" fontId="105" fillId="42" borderId="10" xfId="0" applyFont="1" applyFill="1" applyBorder="1" applyAlignment="1">
      <alignment horizontal="center" vertical="center" wrapText="1"/>
    </xf>
    <xf numFmtId="0" fontId="0" fillId="42" borderId="10" xfId="0" applyFont="1" applyFill="1" applyBorder="1" applyAlignment="1">
      <alignment horizontal="left" vertical="center" wrapText="1"/>
    </xf>
    <xf numFmtId="0" fontId="62" fillId="8" borderId="65" xfId="0" applyFont="1" applyFill="1" applyBorder="1" applyAlignment="1">
      <alignment horizontal="center" vertical="center" wrapText="1"/>
    </xf>
    <xf numFmtId="0" fontId="62" fillId="8" borderId="66" xfId="0" applyFont="1" applyFill="1" applyBorder="1" applyAlignment="1">
      <alignment horizontal="center" vertical="center" wrapText="1"/>
    </xf>
    <xf numFmtId="0" fontId="62" fillId="8" borderId="67" xfId="0" applyFont="1" applyFill="1" applyBorder="1" applyAlignment="1">
      <alignment horizontal="center" vertical="center" wrapText="1"/>
    </xf>
    <xf numFmtId="0" fontId="25" fillId="42" borderId="10" xfId="0" applyFont="1" applyFill="1" applyBorder="1" applyAlignment="1">
      <alignment horizontal="center" vertical="center" wrapText="1"/>
    </xf>
    <xf numFmtId="0" fontId="62" fillId="8" borderId="68" xfId="0" applyFont="1" applyFill="1" applyBorder="1" applyAlignment="1">
      <alignment horizontal="center" vertical="center" wrapText="1"/>
    </xf>
    <xf numFmtId="0" fontId="62" fillId="8" borderId="69" xfId="0" applyFont="1" applyFill="1" applyBorder="1" applyAlignment="1">
      <alignment horizontal="center" vertical="center" wrapText="1"/>
    </xf>
    <xf numFmtId="0" fontId="62" fillId="42" borderId="70" xfId="0" applyFont="1" applyFill="1" applyBorder="1" applyAlignment="1">
      <alignment horizontal="center" vertical="center" wrapText="1"/>
    </xf>
    <xf numFmtId="0" fontId="62" fillId="14" borderId="71" xfId="0" applyFont="1" applyFill="1" applyBorder="1" applyAlignment="1">
      <alignment horizontal="center" vertical="center" wrapText="1"/>
    </xf>
    <xf numFmtId="0" fontId="19" fillId="14" borderId="0" xfId="0" applyFont="1" applyFill="1" applyAlignment="1">
      <alignment horizontal="left" vertical="center" wrapText="1"/>
    </xf>
    <xf numFmtId="0" fontId="62" fillId="42" borderId="72" xfId="0" applyFont="1" applyFill="1" applyBorder="1" applyAlignment="1">
      <alignment horizontal="center" vertical="center" wrapText="1"/>
    </xf>
    <xf numFmtId="0" fontId="62" fillId="43" borderId="73" xfId="0" applyFont="1" applyFill="1" applyBorder="1" applyAlignment="1">
      <alignment horizontal="center" vertical="center"/>
    </xf>
    <xf numFmtId="0" fontId="62" fillId="43" borderId="74" xfId="0" applyFont="1" applyFill="1" applyBorder="1" applyAlignment="1">
      <alignment horizontal="center" vertical="center"/>
    </xf>
    <xf numFmtId="0" fontId="62" fillId="43" borderId="75" xfId="0" applyFont="1" applyFill="1" applyBorder="1" applyAlignment="1">
      <alignment horizontal="center" vertical="center"/>
    </xf>
    <xf numFmtId="0" fontId="63" fillId="42" borderId="71" xfId="0" applyFont="1" applyFill="1" applyBorder="1" applyAlignment="1">
      <alignment horizontal="center" vertical="center" wrapText="1"/>
    </xf>
    <xf numFmtId="0" fontId="63" fillId="42" borderId="76" xfId="0" applyFont="1" applyFill="1" applyBorder="1" applyAlignment="1">
      <alignment vertical="center"/>
    </xf>
    <xf numFmtId="14" fontId="63" fillId="42" borderId="77" xfId="0" applyNumberFormat="1" applyFont="1" applyFill="1" applyBorder="1" applyAlignment="1">
      <alignment vertical="center"/>
    </xf>
    <xf numFmtId="0" fontId="63" fillId="42" borderId="78" xfId="0" applyFont="1" applyFill="1" applyBorder="1" applyAlignment="1">
      <alignment horizontal="center" vertical="center" wrapText="1"/>
    </xf>
    <xf numFmtId="0" fontId="63" fillId="42" borderId="60" xfId="0" applyFont="1" applyFill="1" applyBorder="1" applyAlignment="1">
      <alignment vertical="center"/>
    </xf>
    <xf numFmtId="0" fontId="63" fillId="42" borderId="61" xfId="0" applyFont="1" applyFill="1" applyBorder="1" applyAlignment="1">
      <alignment vertical="center"/>
    </xf>
    <xf numFmtId="0" fontId="63" fillId="42" borderId="79" xfId="0" applyFont="1" applyFill="1" applyBorder="1" applyAlignment="1">
      <alignment horizontal="center" vertical="center" wrapText="1"/>
    </xf>
    <xf numFmtId="0" fontId="63" fillId="42" borderId="63" xfId="0" applyFont="1" applyFill="1" applyBorder="1" applyAlignment="1">
      <alignment vertical="center"/>
    </xf>
    <xf numFmtId="0" fontId="63" fillId="42" borderId="64" xfId="0" applyFont="1" applyFill="1" applyBorder="1" applyAlignment="1">
      <alignment vertical="center"/>
    </xf>
    <xf numFmtId="0" fontId="0" fillId="42" borderId="10" xfId="0" applyFont="1" applyFill="1" applyBorder="1" applyAlignment="1">
      <alignment vertical="center" wrapText="1"/>
    </xf>
    <xf numFmtId="49" fontId="0" fillId="42" borderId="10" xfId="0" applyNumberFormat="1" applyFont="1" applyFill="1" applyBorder="1" applyAlignment="1">
      <alignment vertical="center" wrapText="1"/>
    </xf>
    <xf numFmtId="0" fontId="0" fillId="42" borderId="10" xfId="0" applyFont="1" applyFill="1" applyBorder="1" applyAlignment="1">
      <alignment vertical="top" wrapText="1"/>
    </xf>
    <xf numFmtId="0" fontId="106" fillId="42" borderId="0" xfId="0" applyFont="1" applyFill="1" applyAlignment="1">
      <alignment/>
    </xf>
    <xf numFmtId="0" fontId="106" fillId="42" borderId="0" xfId="0" applyFont="1" applyFill="1" applyAlignment="1">
      <alignment horizontal="center"/>
    </xf>
    <xf numFmtId="0" fontId="106" fillId="42" borderId="0" xfId="0" applyFont="1" applyFill="1" applyBorder="1" applyAlignment="1">
      <alignment horizontal="center"/>
    </xf>
    <xf numFmtId="0" fontId="107" fillId="42" borderId="30" xfId="0" applyFont="1" applyFill="1" applyBorder="1" applyAlignment="1">
      <alignment horizontal="center"/>
    </xf>
    <xf numFmtId="0" fontId="107" fillId="42" borderId="0" xfId="0" applyFont="1" applyFill="1" applyBorder="1" applyAlignment="1">
      <alignment horizontal="center"/>
    </xf>
    <xf numFmtId="0" fontId="107" fillId="42" borderId="14" xfId="0" applyFont="1" applyFill="1" applyBorder="1" applyAlignment="1">
      <alignment horizontal="center"/>
    </xf>
    <xf numFmtId="0" fontId="106" fillId="0" borderId="29" xfId="0" applyFont="1" applyBorder="1" applyAlignment="1">
      <alignment/>
    </xf>
    <xf numFmtId="0" fontId="107" fillId="44" borderId="80" xfId="0" applyFont="1" applyFill="1" applyBorder="1" applyAlignment="1">
      <alignment horizontal="center" vertical="center" wrapText="1"/>
    </xf>
    <xf numFmtId="0" fontId="107" fillId="44" borderId="29" xfId="0" applyFont="1" applyFill="1" applyBorder="1" applyAlignment="1">
      <alignment horizontal="center" vertical="center" wrapText="1"/>
    </xf>
    <xf numFmtId="0" fontId="32" fillId="45" borderId="26" xfId="0" applyFont="1" applyFill="1" applyBorder="1" applyAlignment="1">
      <alignment horizontal="center" vertical="center" wrapText="1"/>
    </xf>
    <xf numFmtId="0" fontId="32" fillId="45" borderId="13" xfId="0" applyFont="1" applyFill="1" applyBorder="1" applyAlignment="1">
      <alignment horizontal="center" vertical="center" wrapText="1"/>
    </xf>
    <xf numFmtId="0" fontId="32" fillId="45" borderId="29" xfId="0" applyFont="1" applyFill="1" applyBorder="1" applyAlignment="1">
      <alignment horizontal="center" vertical="center" wrapText="1"/>
    </xf>
    <xf numFmtId="0" fontId="33" fillId="42" borderId="33" xfId="0" applyFont="1" applyFill="1" applyBorder="1" applyAlignment="1">
      <alignment vertical="center" wrapText="1"/>
    </xf>
    <xf numFmtId="0" fontId="106" fillId="42" borderId="33" xfId="0" applyFont="1" applyFill="1" applyBorder="1" applyAlignment="1">
      <alignment horizontal="left" vertical="center" wrapText="1"/>
    </xf>
    <xf numFmtId="0" fontId="106" fillId="42" borderId="36" xfId="0" applyFont="1" applyFill="1" applyBorder="1" applyAlignment="1">
      <alignment horizontal="left" vertical="center" wrapText="1"/>
    </xf>
    <xf numFmtId="0" fontId="32" fillId="45" borderId="81" xfId="0" applyFont="1" applyFill="1" applyBorder="1" applyAlignment="1">
      <alignment horizontal="center" vertical="center" wrapText="1"/>
    </xf>
    <xf numFmtId="0" fontId="33" fillId="42" borderId="33" xfId="0" applyFont="1" applyFill="1" applyBorder="1" applyAlignment="1">
      <alignment horizontal="left" vertical="center" wrapText="1"/>
    </xf>
    <xf numFmtId="0" fontId="33" fillId="42" borderId="82" xfId="0" applyFont="1" applyFill="1" applyBorder="1" applyAlignment="1">
      <alignment horizontal="center" vertical="center" wrapText="1"/>
    </xf>
    <xf numFmtId="0" fontId="33" fillId="42" borderId="33" xfId="0" applyFont="1" applyFill="1" applyBorder="1" applyAlignment="1">
      <alignment horizontal="center" vertical="center" wrapText="1"/>
    </xf>
    <xf numFmtId="0" fontId="32" fillId="35" borderId="80" xfId="0" applyFont="1" applyFill="1" applyBorder="1" applyAlignment="1">
      <alignment horizontal="center" vertical="center" wrapText="1"/>
    </xf>
    <xf numFmtId="0" fontId="33" fillId="46" borderId="80" xfId="0" applyFont="1" applyFill="1" applyBorder="1" applyAlignment="1">
      <alignment horizontal="center" vertical="center" wrapText="1"/>
    </xf>
    <xf numFmtId="0" fontId="33" fillId="42" borderId="83" xfId="0" applyFont="1" applyFill="1" applyBorder="1" applyAlignment="1">
      <alignment vertical="center" wrapText="1"/>
    </xf>
    <xf numFmtId="0" fontId="33" fillId="42" borderId="84" xfId="0" applyFont="1" applyFill="1" applyBorder="1" applyAlignment="1">
      <alignment vertical="center" wrapText="1"/>
    </xf>
    <xf numFmtId="0" fontId="106" fillId="42" borderId="84" xfId="0" applyFont="1" applyFill="1" applyBorder="1" applyAlignment="1">
      <alignment horizontal="left" vertical="center" wrapText="1"/>
    </xf>
    <xf numFmtId="0" fontId="106" fillId="42" borderId="83" xfId="0" applyFont="1" applyFill="1" applyBorder="1" applyAlignment="1">
      <alignment horizontal="left" vertical="center" wrapText="1"/>
    </xf>
    <xf numFmtId="0" fontId="32" fillId="45" borderId="85" xfId="0" applyFont="1" applyFill="1" applyBorder="1" applyAlignment="1">
      <alignment horizontal="center" vertical="center" wrapText="1"/>
    </xf>
    <xf numFmtId="0" fontId="33" fillId="42" borderId="84" xfId="0" applyFont="1" applyFill="1" applyBorder="1" applyAlignment="1">
      <alignment horizontal="justify" vertical="center" wrapText="1"/>
    </xf>
    <xf numFmtId="0" fontId="33" fillId="42" borderId="86" xfId="0" applyFont="1" applyFill="1" applyBorder="1" applyAlignment="1">
      <alignment horizontal="center" vertical="center" wrapText="1"/>
    </xf>
    <xf numFmtId="0" fontId="33" fillId="42" borderId="84" xfId="0" applyFont="1" applyFill="1" applyBorder="1" applyAlignment="1">
      <alignment horizontal="center" vertical="center" wrapText="1"/>
    </xf>
    <xf numFmtId="0" fontId="32" fillId="35" borderId="41" xfId="0" applyFont="1" applyFill="1" applyBorder="1" applyAlignment="1">
      <alignment horizontal="center" vertical="center" wrapText="1"/>
    </xf>
    <xf numFmtId="0" fontId="33" fillId="46" borderId="87" xfId="0" applyFont="1" applyFill="1" applyBorder="1" applyAlignment="1">
      <alignment horizontal="center" vertical="center" wrapText="1"/>
    </xf>
    <xf numFmtId="0" fontId="33" fillId="0" borderId="83" xfId="0" applyFont="1" applyBorder="1" applyAlignment="1">
      <alignment vertical="center" wrapText="1"/>
    </xf>
    <xf numFmtId="0" fontId="32" fillId="45" borderId="88" xfId="0" applyFont="1" applyFill="1" applyBorder="1" applyAlignment="1">
      <alignment horizontal="center" vertical="center" wrapText="1"/>
    </xf>
    <xf numFmtId="0" fontId="33" fillId="42" borderId="41" xfId="0" applyFont="1" applyFill="1" applyBorder="1" applyAlignment="1">
      <alignment horizontal="justify" vertical="center" wrapText="1"/>
    </xf>
    <xf numFmtId="0" fontId="33" fillId="42" borderId="18" xfId="0" applyFont="1" applyFill="1" applyBorder="1" applyAlignment="1">
      <alignment horizontal="center" vertical="center" wrapText="1"/>
    </xf>
    <xf numFmtId="0" fontId="33" fillId="42" borderId="41" xfId="0" applyFont="1" applyFill="1" applyBorder="1" applyAlignment="1">
      <alignment horizontal="center" vertical="center" wrapText="1"/>
    </xf>
    <xf numFmtId="0" fontId="106" fillId="42" borderId="84" xfId="0" applyFont="1" applyFill="1" applyBorder="1" applyAlignment="1">
      <alignment horizontal="left" vertical="center" wrapText="1"/>
    </xf>
    <xf numFmtId="0" fontId="106" fillId="42" borderId="83" xfId="0" applyFont="1" applyFill="1" applyBorder="1" applyAlignment="1">
      <alignment horizontal="left" vertical="center" wrapText="1"/>
    </xf>
    <xf numFmtId="0" fontId="32" fillId="45" borderId="88" xfId="0" applyFont="1" applyFill="1" applyBorder="1" applyAlignment="1">
      <alignment horizontal="center" vertical="center" wrapText="1"/>
    </xf>
    <xf numFmtId="0" fontId="33" fillId="42" borderId="41" xfId="0" applyFont="1" applyFill="1" applyBorder="1" applyAlignment="1">
      <alignment horizontal="justify" vertical="center" wrapText="1"/>
    </xf>
    <xf numFmtId="0" fontId="33" fillId="42" borderId="37" xfId="0" applyFont="1" applyFill="1" applyBorder="1" applyAlignment="1">
      <alignment vertical="center" wrapText="1"/>
    </xf>
    <xf numFmtId="0" fontId="106" fillId="42" borderId="37" xfId="0" applyFont="1" applyFill="1" applyBorder="1" applyAlignment="1">
      <alignment horizontal="left" vertical="center" wrapText="1"/>
    </xf>
    <xf numFmtId="0" fontId="106" fillId="42" borderId="40" xfId="0" applyFont="1" applyFill="1" applyBorder="1" applyAlignment="1">
      <alignment horizontal="left" vertical="center" wrapText="1"/>
    </xf>
    <xf numFmtId="0" fontId="106" fillId="42" borderId="0" xfId="0" applyFont="1" applyFill="1" applyBorder="1" applyAlignment="1">
      <alignment/>
    </xf>
    <xf numFmtId="0" fontId="106" fillId="42" borderId="30" xfId="0" applyFont="1" applyFill="1" applyBorder="1" applyAlignment="1">
      <alignment/>
    </xf>
    <xf numFmtId="0" fontId="32" fillId="44" borderId="28" xfId="0" applyFont="1" applyFill="1" applyBorder="1" applyAlignment="1">
      <alignment horizontal="center" vertical="top" wrapText="1"/>
    </xf>
    <xf numFmtId="0" fontId="32" fillId="44" borderId="80" xfId="0" applyFont="1" applyFill="1" applyBorder="1" applyAlignment="1">
      <alignment horizontal="center" vertical="top" wrapText="1"/>
    </xf>
    <xf numFmtId="0" fontId="33" fillId="42" borderId="41" xfId="0" applyFont="1" applyFill="1" applyBorder="1" applyAlignment="1">
      <alignment horizontal="center" vertical="center" wrapText="1"/>
    </xf>
    <xf numFmtId="0" fontId="33" fillId="42" borderId="48" xfId="0" applyFont="1" applyFill="1" applyBorder="1" applyAlignment="1">
      <alignment horizontal="center" vertical="center" wrapText="1"/>
    </xf>
    <xf numFmtId="0" fontId="33" fillId="42" borderId="85" xfId="0" applyFont="1" applyFill="1" applyBorder="1" applyAlignment="1" applyProtection="1">
      <alignment horizontal="left" vertical="top" wrapText="1"/>
      <protection locked="0"/>
    </xf>
    <xf numFmtId="0" fontId="33" fillId="42" borderId="83" xfId="0" applyFont="1" applyFill="1" applyBorder="1" applyAlignment="1" applyProtection="1">
      <alignment horizontal="left" vertical="top" wrapText="1"/>
      <protection locked="0"/>
    </xf>
    <xf numFmtId="14" fontId="33" fillId="42" borderId="41" xfId="0" applyNumberFormat="1" applyFont="1" applyFill="1" applyBorder="1" applyAlignment="1">
      <alignment horizontal="center" vertical="center" wrapText="1"/>
    </xf>
    <xf numFmtId="0" fontId="33" fillId="42" borderId="89" xfId="0" applyFont="1" applyFill="1" applyBorder="1" applyAlignment="1" applyProtection="1">
      <alignment horizontal="left" vertical="top" wrapText="1"/>
      <protection locked="0"/>
    </xf>
    <xf numFmtId="0" fontId="33" fillId="42" borderId="40" xfId="0" applyFont="1" applyFill="1" applyBorder="1" applyAlignment="1" applyProtection="1">
      <alignment horizontal="left" vertical="top" wrapText="1"/>
      <protection locked="0"/>
    </xf>
    <xf numFmtId="0" fontId="106" fillId="0" borderId="0" xfId="0" applyFont="1" applyAlignment="1">
      <alignment/>
    </xf>
    <xf numFmtId="0" fontId="106" fillId="0" borderId="0" xfId="0" applyFont="1" applyAlignment="1">
      <alignment horizontal="center"/>
    </xf>
    <xf numFmtId="0" fontId="62" fillId="42" borderId="71" xfId="0" applyFont="1" applyFill="1" applyBorder="1" applyAlignment="1">
      <alignment horizontal="center" vertical="center" wrapText="1"/>
    </xf>
    <xf numFmtId="0" fontId="67" fillId="42" borderId="78" xfId="0" applyFont="1" applyFill="1" applyBorder="1" applyAlignment="1">
      <alignment horizontal="left" vertical="center" wrapText="1"/>
    </xf>
    <xf numFmtId="0" fontId="67" fillId="42" borderId="0" xfId="0" applyFont="1" applyFill="1" applyAlignment="1">
      <alignment vertical="center"/>
    </xf>
    <xf numFmtId="0" fontId="67" fillId="0" borderId="0" xfId="0" applyFont="1" applyFill="1" applyAlignment="1">
      <alignment vertical="center"/>
    </xf>
    <xf numFmtId="0" fontId="108" fillId="42" borderId="0" xfId="0" applyFont="1" applyFill="1" applyBorder="1" applyAlignment="1">
      <alignment horizontal="center" vertical="center"/>
    </xf>
    <xf numFmtId="0" fontId="69" fillId="42" borderId="0" xfId="0" applyFont="1" applyFill="1" applyBorder="1" applyAlignment="1">
      <alignment horizontal="center" vertical="center"/>
    </xf>
    <xf numFmtId="0" fontId="70" fillId="42" borderId="0" xfId="0" applyFont="1" applyFill="1" applyBorder="1" applyAlignment="1">
      <alignment horizontal="center" vertical="center"/>
    </xf>
    <xf numFmtId="14" fontId="70" fillId="42" borderId="0" xfId="0" applyNumberFormat="1" applyFont="1" applyFill="1" applyBorder="1" applyAlignment="1">
      <alignment horizontal="center" vertical="center" wrapText="1"/>
    </xf>
    <xf numFmtId="0" fontId="70" fillId="42" borderId="0" xfId="0" applyFont="1" applyFill="1" applyBorder="1" applyAlignment="1">
      <alignment horizontal="center" vertical="center" wrapText="1"/>
    </xf>
    <xf numFmtId="0" fontId="63" fillId="0" borderId="0" xfId="0" applyFont="1" applyFill="1" applyAlignment="1">
      <alignment vertical="center"/>
    </xf>
    <xf numFmtId="0" fontId="29" fillId="42" borderId="28" xfId="0" applyFont="1" applyFill="1" applyBorder="1" applyAlignment="1">
      <alignment vertical="center" wrapText="1"/>
    </xf>
    <xf numFmtId="0" fontId="29" fillId="42" borderId="29" xfId="0" applyFont="1" applyFill="1" applyBorder="1" applyAlignment="1">
      <alignment vertical="center" wrapText="1"/>
    </xf>
    <xf numFmtId="0" fontId="29" fillId="42" borderId="90" xfId="0" applyFont="1" applyFill="1" applyBorder="1" applyAlignment="1">
      <alignment vertical="center" wrapText="1"/>
    </xf>
    <xf numFmtId="0" fontId="24" fillId="42" borderId="50" xfId="0" applyFont="1" applyFill="1" applyBorder="1" applyAlignment="1">
      <alignment horizontal="center" wrapText="1"/>
    </xf>
    <xf numFmtId="0" fontId="24" fillId="42" borderId="25" xfId="0" applyFont="1" applyFill="1" applyBorder="1" applyAlignment="1">
      <alignment horizontal="center" wrapText="1"/>
    </xf>
    <xf numFmtId="0" fontId="101" fillId="42" borderId="44" xfId="0" applyFont="1" applyFill="1" applyBorder="1" applyAlignment="1" applyProtection="1">
      <alignment horizontal="center" wrapText="1"/>
      <protection locked="0"/>
    </xf>
    <xf numFmtId="0" fontId="24" fillId="42" borderId="10" xfId="0" applyFont="1" applyFill="1" applyBorder="1" applyAlignment="1">
      <alignment horizontal="center" wrapText="1"/>
    </xf>
    <xf numFmtId="0" fontId="21" fillId="42" borderId="10" xfId="0" applyFont="1" applyFill="1" applyBorder="1" applyAlignment="1">
      <alignment horizontal="center"/>
    </xf>
    <xf numFmtId="0" fontId="23" fillId="42" borderId="10" xfId="0" applyFont="1" applyFill="1" applyBorder="1" applyAlignment="1">
      <alignment horizontal="center"/>
    </xf>
    <xf numFmtId="0" fontId="101" fillId="42" borderId="10" xfId="54" applyFont="1" applyFill="1" applyBorder="1" applyAlignment="1" applyProtection="1">
      <alignment horizontal="center" wrapText="1"/>
      <protection locked="0"/>
    </xf>
    <xf numFmtId="0" fontId="24" fillId="42" borderId="35" xfId="0" applyFont="1" applyFill="1" applyBorder="1" applyAlignment="1">
      <alignment horizontal="center" wrapText="1"/>
    </xf>
    <xf numFmtId="0" fontId="21" fillId="42" borderId="35" xfId="0" applyFont="1" applyFill="1" applyBorder="1" applyAlignment="1">
      <alignment horizontal="center"/>
    </xf>
    <xf numFmtId="0" fontId="23" fillId="42" borderId="35" xfId="0" applyFont="1" applyFill="1" applyBorder="1" applyAlignment="1">
      <alignment horizontal="center"/>
    </xf>
    <xf numFmtId="0" fontId="21" fillId="42" borderId="39" xfId="0" applyFont="1" applyFill="1" applyBorder="1" applyAlignment="1">
      <alignment horizontal="center"/>
    </xf>
    <xf numFmtId="0" fontId="23" fillId="42" borderId="39" xfId="0" applyFont="1" applyFill="1" applyBorder="1" applyAlignment="1">
      <alignment horizontal="center"/>
    </xf>
    <xf numFmtId="0" fontId="71" fillId="0" borderId="91" xfId="0" applyFont="1" applyFill="1" applyBorder="1" applyAlignment="1">
      <alignment horizontal="center" vertical="center" wrapText="1"/>
    </xf>
    <xf numFmtId="0" fontId="30" fillId="42" borderId="39" xfId="0" applyFont="1" applyFill="1" applyBorder="1" applyAlignment="1">
      <alignment/>
    </xf>
    <xf numFmtId="0" fontId="30" fillId="42" borderId="35" xfId="0" applyFont="1" applyFill="1" applyBorder="1" applyAlignment="1">
      <alignment/>
    </xf>
    <xf numFmtId="0" fontId="71" fillId="43" borderId="92" xfId="0" applyFont="1" applyFill="1" applyBorder="1" applyAlignment="1">
      <alignment vertical="center"/>
    </xf>
    <xf numFmtId="14" fontId="67" fillId="0" borderId="71" xfId="0" applyNumberFormat="1" applyFont="1" applyFill="1" applyBorder="1" applyAlignment="1">
      <alignment vertical="center"/>
    </xf>
    <xf numFmtId="14" fontId="67" fillId="0" borderId="78" xfId="0" applyNumberFormat="1" applyFont="1" applyFill="1" applyBorder="1" applyAlignment="1">
      <alignment vertical="center"/>
    </xf>
    <xf numFmtId="0" fontId="71" fillId="0" borderId="79" xfId="0" applyFont="1" applyFill="1" applyBorder="1" applyAlignment="1">
      <alignment vertical="center"/>
    </xf>
    <xf numFmtId="0" fontId="28" fillId="42" borderId="35" xfId="0" applyFont="1" applyFill="1" applyBorder="1" applyAlignment="1">
      <alignment horizontal="center" vertical="center" wrapText="1"/>
    </xf>
    <xf numFmtId="0" fontId="24" fillId="42" borderId="24" xfId="0" applyFont="1" applyFill="1" applyBorder="1" applyAlignment="1">
      <alignment horizontal="center" wrapText="1"/>
    </xf>
    <xf numFmtId="0" fontId="21" fillId="42" borderId="24" xfId="0" applyFont="1" applyFill="1" applyBorder="1" applyAlignment="1">
      <alignment horizontal="center"/>
    </xf>
    <xf numFmtId="0" fontId="34" fillId="42" borderId="0" xfId="0" applyFont="1" applyFill="1" applyAlignment="1">
      <alignment/>
    </xf>
    <xf numFmtId="0" fontId="27" fillId="43" borderId="57" xfId="0" applyFont="1" applyFill="1" applyBorder="1" applyAlignment="1">
      <alignment horizontal="center" vertical="center"/>
    </xf>
    <xf numFmtId="0" fontId="25" fillId="42" borderId="27" xfId="0" applyFont="1" applyFill="1" applyBorder="1" applyAlignment="1" applyProtection="1">
      <alignment horizontal="left" vertical="center" wrapText="1"/>
      <protection/>
    </xf>
    <xf numFmtId="0" fontId="25" fillId="42" borderId="28" xfId="0" applyFont="1" applyFill="1" applyBorder="1" applyAlignment="1" applyProtection="1">
      <alignment horizontal="left" vertical="center" wrapText="1"/>
      <protection/>
    </xf>
    <xf numFmtId="0" fontId="25" fillId="42" borderId="29" xfId="0" applyFont="1" applyFill="1" applyBorder="1" applyAlignment="1" applyProtection="1">
      <alignment horizontal="left" vertical="center" wrapText="1"/>
      <protection/>
    </xf>
    <xf numFmtId="0" fontId="25" fillId="43" borderId="93" xfId="0" applyFont="1" applyFill="1" applyBorder="1" applyAlignment="1">
      <alignment vertical="center" wrapText="1"/>
    </xf>
    <xf numFmtId="0" fontId="25" fillId="43" borderId="94" xfId="0" applyFont="1" applyFill="1" applyBorder="1" applyAlignment="1">
      <alignment vertical="center" wrapText="1"/>
    </xf>
    <xf numFmtId="0" fontId="22" fillId="43" borderId="95" xfId="0" applyFont="1" applyFill="1" applyBorder="1" applyAlignment="1" applyProtection="1">
      <alignment horizontal="center" vertical="center" textRotation="90" wrapText="1"/>
      <protection/>
    </xf>
    <xf numFmtId="0" fontId="25" fillId="43" borderId="96" xfId="0" applyFont="1" applyFill="1" applyBorder="1" applyAlignment="1" applyProtection="1">
      <alignment horizontal="center" vertical="center" wrapText="1"/>
      <protection/>
    </xf>
    <xf numFmtId="0" fontId="25" fillId="43" borderId="91" xfId="0" applyFont="1" applyFill="1" applyBorder="1" applyAlignment="1" applyProtection="1">
      <alignment horizontal="center" vertical="center" wrapText="1"/>
      <protection/>
    </xf>
    <xf numFmtId="0" fontId="27" fillId="43" borderId="91" xfId="0" applyFont="1" applyFill="1" applyBorder="1" applyAlignment="1" applyProtection="1">
      <alignment horizontal="center" vertical="center" wrapText="1"/>
      <protection/>
    </xf>
    <xf numFmtId="0" fontId="26" fillId="43" borderId="91" xfId="0" applyFont="1" applyFill="1" applyBorder="1" applyAlignment="1" applyProtection="1">
      <alignment horizontal="center" vertical="center" wrapText="1"/>
      <protection/>
    </xf>
    <xf numFmtId="0" fontId="25" fillId="43" borderId="91" xfId="0" applyFont="1" applyFill="1" applyBorder="1" applyAlignment="1">
      <alignment horizontal="center" vertical="center" wrapText="1"/>
    </xf>
    <xf numFmtId="0" fontId="22" fillId="43" borderId="97" xfId="0" applyFont="1" applyFill="1" applyBorder="1" applyAlignment="1" applyProtection="1">
      <alignment horizontal="center" vertical="center" textRotation="90" wrapText="1"/>
      <protection/>
    </xf>
    <xf numFmtId="0" fontId="25" fillId="43" borderId="98" xfId="0" applyFont="1" applyFill="1" applyBorder="1" applyAlignment="1">
      <alignment vertical="center" wrapText="1"/>
    </xf>
    <xf numFmtId="0" fontId="71" fillId="43" borderId="99" xfId="0" applyFont="1" applyFill="1" applyBorder="1" applyAlignment="1">
      <alignment vertical="center"/>
    </xf>
    <xf numFmtId="0" fontId="71" fillId="43" borderId="100" xfId="0" applyFont="1" applyFill="1" applyBorder="1" applyAlignment="1">
      <alignment vertical="center"/>
    </xf>
    <xf numFmtId="1" fontId="104" fillId="42" borderId="12" xfId="0" applyNumberFormat="1" applyFont="1" applyFill="1" applyBorder="1" applyAlignment="1" applyProtection="1">
      <alignment horizontal="center" vertical="center" wrapText="1"/>
      <protection/>
    </xf>
    <xf numFmtId="0" fontId="104" fillId="42" borderId="12" xfId="0" applyFont="1" applyFill="1" applyBorder="1" applyAlignment="1" applyProtection="1">
      <alignment/>
      <protection/>
    </xf>
    <xf numFmtId="0" fontId="30" fillId="42" borderId="31" xfId="0" applyFont="1" applyFill="1" applyBorder="1" applyAlignment="1" applyProtection="1">
      <alignment horizontal="left" vertical="center"/>
      <protection/>
    </xf>
    <xf numFmtId="0" fontId="30" fillId="42" borderId="11" xfId="0" applyFont="1" applyFill="1" applyBorder="1" applyAlignment="1" applyProtection="1">
      <alignment/>
      <protection/>
    </xf>
    <xf numFmtId="0" fontId="25" fillId="42" borderId="11" xfId="0" applyFont="1" applyFill="1" applyBorder="1" applyAlignment="1" applyProtection="1">
      <alignment horizontal="center" vertical="top" wrapText="1"/>
      <protection/>
    </xf>
    <xf numFmtId="0" fontId="25" fillId="42" borderId="11" xfId="0" applyFont="1" applyFill="1" applyBorder="1" applyAlignment="1" applyProtection="1">
      <alignment vertical="top" wrapText="1"/>
      <protection/>
    </xf>
    <xf numFmtId="0" fontId="30" fillId="42" borderId="11" xfId="0" applyFont="1" applyFill="1" applyBorder="1" applyAlignment="1" applyProtection="1">
      <alignment vertical="center"/>
      <protection/>
    </xf>
    <xf numFmtId="0" fontId="30" fillId="42" borderId="15" xfId="0" applyFont="1" applyFill="1" applyBorder="1" applyAlignment="1" applyProtection="1">
      <alignment/>
      <protection/>
    </xf>
    <xf numFmtId="0" fontId="35" fillId="42" borderId="35" xfId="0" applyFont="1" applyFill="1" applyBorder="1" applyAlignment="1" applyProtection="1">
      <alignment vertical="center"/>
      <protection/>
    </xf>
    <xf numFmtId="0" fontId="0" fillId="42" borderId="10" xfId="0" applyFont="1" applyFill="1" applyBorder="1" applyAlignment="1">
      <alignment horizontal="left" vertical="center" wrapText="1"/>
    </xf>
    <xf numFmtId="0" fontId="25" fillId="42" borderId="10" xfId="0" applyFont="1" applyFill="1" applyBorder="1" applyAlignment="1" applyProtection="1">
      <alignment horizontal="center" vertical="center" wrapText="1"/>
      <protection/>
    </xf>
    <xf numFmtId="0" fontId="25" fillId="42" borderId="12" xfId="0" applyFont="1" applyFill="1" applyBorder="1" applyAlignment="1" applyProtection="1">
      <alignment horizontal="center" vertical="center" wrapText="1"/>
      <protection/>
    </xf>
    <xf numFmtId="0" fontId="30" fillId="42" borderId="12" xfId="0" applyFont="1" applyFill="1" applyBorder="1" applyAlignment="1" applyProtection="1">
      <alignment horizontal="center" vertical="center" wrapText="1"/>
      <protection/>
    </xf>
    <xf numFmtId="0" fontId="32" fillId="45" borderId="101" xfId="0" applyFont="1" applyFill="1" applyBorder="1" applyAlignment="1">
      <alignment horizontal="center" vertical="center" wrapText="1"/>
    </xf>
    <xf numFmtId="0" fontId="33" fillId="0" borderId="102" xfId="0" applyFont="1" applyBorder="1" applyAlignment="1">
      <alignment vertical="center" wrapText="1"/>
    </xf>
    <xf numFmtId="0" fontId="33" fillId="42" borderId="13" xfId="0" applyFont="1" applyFill="1" applyBorder="1" applyAlignment="1">
      <alignment horizontal="justify" vertical="center" wrapText="1"/>
    </xf>
    <xf numFmtId="0" fontId="33" fillId="42" borderId="13" xfId="0" applyFont="1" applyFill="1" applyBorder="1" applyAlignment="1">
      <alignment horizontal="center" vertical="center" wrapText="1"/>
    </xf>
    <xf numFmtId="0" fontId="33" fillId="46" borderId="13" xfId="0" applyFont="1" applyFill="1" applyBorder="1" applyAlignment="1">
      <alignment horizontal="center" vertical="center" wrapText="1"/>
    </xf>
    <xf numFmtId="0" fontId="24" fillId="42" borderId="12" xfId="0" applyFont="1" applyFill="1" applyBorder="1" applyAlignment="1">
      <alignment horizontal="center" wrapText="1"/>
    </xf>
    <xf numFmtId="0" fontId="21" fillId="42" borderId="12" xfId="0" applyFont="1" applyFill="1" applyBorder="1" applyAlignment="1">
      <alignment horizontal="center"/>
    </xf>
    <xf numFmtId="0" fontId="23" fillId="42" borderId="12" xfId="0" applyFont="1" applyFill="1" applyBorder="1" applyAlignment="1">
      <alignment horizontal="center"/>
    </xf>
    <xf numFmtId="0" fontId="23" fillId="42" borderId="24" xfId="0" applyFont="1" applyFill="1" applyBorder="1" applyAlignment="1">
      <alignment horizontal="center"/>
    </xf>
    <xf numFmtId="0" fontId="101" fillId="7" borderId="10" xfId="54" applyFont="1" applyFill="1" applyBorder="1" applyAlignment="1" applyProtection="1">
      <alignment horizontal="center" wrapText="1"/>
      <protection locked="0"/>
    </xf>
    <xf numFmtId="0" fontId="101" fillId="0" borderId="10" xfId="54" applyFont="1" applyBorder="1" applyAlignment="1" applyProtection="1">
      <alignment horizontal="center" wrapText="1"/>
      <protection locked="0"/>
    </xf>
    <xf numFmtId="0" fontId="101" fillId="2" borderId="10" xfId="54" applyFont="1" applyFill="1" applyBorder="1" applyAlignment="1" applyProtection="1">
      <alignment horizontal="center" wrapText="1"/>
      <protection locked="0"/>
    </xf>
    <xf numFmtId="0" fontId="104" fillId="42" borderId="12" xfId="0" applyFont="1" applyFill="1" applyBorder="1" applyAlignment="1" applyProtection="1">
      <alignment vertical="center" wrapText="1"/>
      <protection locked="0"/>
    </xf>
    <xf numFmtId="0" fontId="104" fillId="42" borderId="25" xfId="0" applyFont="1" applyFill="1" applyBorder="1" applyAlignment="1" applyProtection="1">
      <alignment vertical="center" wrapText="1"/>
      <protection locked="0"/>
    </xf>
    <xf numFmtId="0" fontId="104" fillId="42" borderId="25" xfId="0" applyFont="1" applyFill="1" applyBorder="1" applyAlignment="1" applyProtection="1">
      <alignment vertical="center"/>
      <protection locked="0"/>
    </xf>
    <xf numFmtId="1" fontId="104" fillId="42" borderId="25" xfId="0" applyNumberFormat="1" applyFont="1" applyFill="1" applyBorder="1" applyAlignment="1" applyProtection="1">
      <alignment horizontal="center" vertical="center" wrapText="1"/>
      <protection/>
    </xf>
    <xf numFmtId="0" fontId="104" fillId="42" borderId="10" xfId="0" applyFont="1" applyFill="1" applyBorder="1" applyAlignment="1" applyProtection="1">
      <alignment vertical="center"/>
      <protection/>
    </xf>
    <xf numFmtId="0" fontId="104" fillId="42" borderId="25" xfId="0" applyFont="1" applyFill="1" applyBorder="1" applyAlignment="1" applyProtection="1">
      <alignment horizontal="center" vertical="center" wrapText="1"/>
      <protection locked="0"/>
    </xf>
    <xf numFmtId="0" fontId="104" fillId="42" borderId="25" xfId="0" applyFont="1" applyFill="1" applyBorder="1" applyAlignment="1" applyProtection="1">
      <alignment horizontal="center" vertical="center"/>
      <protection locked="0"/>
    </xf>
    <xf numFmtId="0" fontId="104" fillId="42" borderId="12" xfId="0" applyFont="1" applyFill="1" applyBorder="1" applyAlignment="1" applyProtection="1">
      <alignment horizontal="center" vertical="center"/>
      <protection/>
    </xf>
    <xf numFmtId="0" fontId="104" fillId="42" borderId="24" xfId="0" applyFont="1" applyFill="1" applyBorder="1" applyAlignment="1" applyProtection="1">
      <alignment horizontal="left" vertical="center" wrapText="1"/>
      <protection locked="0"/>
    </xf>
    <xf numFmtId="0" fontId="25" fillId="42" borderId="10" xfId="0" applyFont="1" applyFill="1" applyBorder="1" applyAlignment="1" applyProtection="1">
      <alignment horizontal="center" vertical="center" wrapText="1"/>
      <protection locked="0"/>
    </xf>
    <xf numFmtId="0" fontId="104" fillId="42" borderId="10" xfId="0" applyFont="1" applyFill="1" applyBorder="1" applyAlignment="1" applyProtection="1">
      <alignment horizontal="left" vertical="center" wrapText="1"/>
      <protection locked="0"/>
    </xf>
    <xf numFmtId="0" fontId="18" fillId="14" borderId="103" xfId="0" applyFont="1" applyFill="1" applyBorder="1" applyAlignment="1">
      <alignment vertical="center" wrapText="1"/>
    </xf>
    <xf numFmtId="0" fontId="18" fillId="14" borderId="56" xfId="0" applyFont="1" applyFill="1" applyBorder="1" applyAlignment="1">
      <alignment vertical="center" wrapText="1"/>
    </xf>
    <xf numFmtId="0" fontId="19" fillId="0" borderId="103" xfId="0" applyFont="1" applyBorder="1" applyAlignment="1">
      <alignment vertical="center" wrapText="1"/>
    </xf>
    <xf numFmtId="0" fontId="19" fillId="0" borderId="56" xfId="0" applyFont="1" applyBorder="1" applyAlignment="1">
      <alignment vertical="center" wrapText="1"/>
    </xf>
    <xf numFmtId="0" fontId="18" fillId="14" borderId="103" xfId="0" applyFont="1" applyFill="1" applyBorder="1" applyAlignment="1">
      <alignment horizontal="justify" vertical="center" wrapText="1"/>
    </xf>
    <xf numFmtId="0" fontId="18" fillId="14" borderId="55" xfId="0" applyFont="1" applyFill="1" applyBorder="1" applyAlignment="1">
      <alignment horizontal="justify" vertical="center" wrapText="1"/>
    </xf>
    <xf numFmtId="0" fontId="18" fillId="14" borderId="56" xfId="0" applyFont="1" applyFill="1" applyBorder="1" applyAlignment="1">
      <alignment horizontal="justify" vertical="center" wrapText="1"/>
    </xf>
    <xf numFmtId="0" fontId="19" fillId="0" borderId="103" xfId="0" applyFont="1" applyBorder="1" applyAlignment="1">
      <alignment horizontal="justify" vertical="center" wrapText="1"/>
    </xf>
    <xf numFmtId="0" fontId="19" fillId="0" borderId="55" xfId="0" applyFont="1" applyBorder="1" applyAlignment="1">
      <alignment horizontal="justify" vertical="center" wrapText="1"/>
    </xf>
    <xf numFmtId="0" fontId="19" fillId="0" borderId="56" xfId="0" applyFont="1" applyBorder="1" applyAlignment="1">
      <alignment horizontal="justify" vertical="center" wrapText="1"/>
    </xf>
    <xf numFmtId="0" fontId="19" fillId="0" borderId="103"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103" xfId="0" applyFont="1" applyBorder="1" applyAlignment="1">
      <alignment horizontal="left" vertical="center" wrapText="1" indent="4"/>
    </xf>
    <xf numFmtId="0" fontId="19" fillId="0" borderId="55" xfId="0" applyFont="1" applyBorder="1" applyAlignment="1">
      <alignment horizontal="left" vertical="center" wrapText="1" indent="4"/>
    </xf>
    <xf numFmtId="0" fontId="19" fillId="0" borderId="56" xfId="0" applyFont="1" applyBorder="1" applyAlignment="1">
      <alignment horizontal="left" vertical="center" wrapText="1" indent="4"/>
    </xf>
    <xf numFmtId="0" fontId="19" fillId="0" borderId="55" xfId="0" applyFont="1" applyBorder="1" applyAlignment="1">
      <alignment vertical="center" wrapText="1"/>
    </xf>
    <xf numFmtId="0" fontId="97" fillId="14" borderId="101" xfId="0" applyFont="1" applyFill="1" applyBorder="1" applyAlignment="1">
      <alignment horizontal="center"/>
    </xf>
    <xf numFmtId="0" fontId="97" fillId="14" borderId="100" xfId="0" applyFont="1" applyFill="1" applyBorder="1" applyAlignment="1">
      <alignment horizontal="center"/>
    </xf>
    <xf numFmtId="0" fontId="97" fillId="14" borderId="26" xfId="0" applyFont="1" applyFill="1" applyBorder="1" applyAlignment="1">
      <alignment horizontal="center"/>
    </xf>
    <xf numFmtId="0" fontId="97" fillId="14" borderId="80" xfId="0" applyFont="1" applyFill="1" applyBorder="1" applyAlignment="1">
      <alignment horizontal="left" vertical="center" wrapText="1"/>
    </xf>
    <xf numFmtId="0" fontId="97" fillId="14" borderId="87" xfId="0" applyFont="1" applyFill="1" applyBorder="1" applyAlignment="1">
      <alignment horizontal="left" vertical="center" wrapText="1"/>
    </xf>
    <xf numFmtId="0" fontId="97" fillId="14" borderId="16" xfId="0" applyFont="1" applyFill="1" applyBorder="1" applyAlignment="1">
      <alignment horizontal="left" vertical="center" wrapText="1"/>
    </xf>
    <xf numFmtId="0" fontId="0" fillId="42" borderId="27" xfId="0" applyFill="1" applyBorder="1" applyAlignment="1">
      <alignment horizontal="left" vertical="center" wrapText="1"/>
    </xf>
    <xf numFmtId="0" fontId="0" fillId="42" borderId="28" xfId="0" applyFill="1" applyBorder="1" applyAlignment="1">
      <alignment horizontal="left" vertical="center" wrapText="1"/>
    </xf>
    <xf numFmtId="0" fontId="0" fillId="42" borderId="29" xfId="0" applyFill="1" applyBorder="1" applyAlignment="1">
      <alignment horizontal="left" vertical="center" wrapText="1"/>
    </xf>
    <xf numFmtId="0" fontId="0" fillId="42" borderId="30" xfId="0" applyFill="1" applyBorder="1" applyAlignment="1">
      <alignment horizontal="left" vertical="center" wrapText="1"/>
    </xf>
    <xf numFmtId="0" fontId="0" fillId="42" borderId="0" xfId="0" applyFill="1" applyBorder="1" applyAlignment="1">
      <alignment horizontal="left" vertical="center" wrapText="1"/>
    </xf>
    <xf numFmtId="0" fontId="0" fillId="42" borderId="14" xfId="0" applyFill="1" applyBorder="1" applyAlignment="1">
      <alignment horizontal="left" vertical="center" wrapText="1"/>
    </xf>
    <xf numFmtId="0" fontId="0" fillId="42" borderId="31" xfId="0" applyFill="1" applyBorder="1" applyAlignment="1">
      <alignment horizontal="left" vertical="center" wrapText="1"/>
    </xf>
    <xf numFmtId="0" fontId="0" fillId="42" borderId="11" xfId="0" applyFill="1" applyBorder="1" applyAlignment="1">
      <alignment horizontal="left" vertical="center" wrapText="1"/>
    </xf>
    <xf numFmtId="0" fontId="0" fillId="42" borderId="15" xfId="0" applyFill="1" applyBorder="1" applyAlignment="1">
      <alignment horizontal="left" vertical="center" wrapText="1"/>
    </xf>
    <xf numFmtId="0" fontId="18" fillId="14" borderId="55" xfId="0" applyFont="1" applyFill="1" applyBorder="1" applyAlignment="1">
      <alignment vertical="center" wrapText="1"/>
    </xf>
    <xf numFmtId="0" fontId="62" fillId="43" borderId="104" xfId="0" applyFont="1" applyFill="1" applyBorder="1" applyAlignment="1">
      <alignment horizontal="center" vertical="center"/>
    </xf>
    <xf numFmtId="0" fontId="62" fillId="43" borderId="73" xfId="0" applyFont="1" applyFill="1" applyBorder="1" applyAlignment="1">
      <alignment horizontal="center" vertical="center"/>
    </xf>
    <xf numFmtId="0" fontId="63" fillId="14" borderId="71" xfId="0" applyFont="1" applyFill="1" applyBorder="1" applyAlignment="1">
      <alignment horizontal="left" vertical="center" wrapText="1"/>
    </xf>
    <xf numFmtId="0" fontId="63" fillId="14" borderId="71" xfId="0" applyFont="1" applyFill="1" applyBorder="1" applyAlignment="1">
      <alignment horizontal="center" vertical="center" wrapText="1"/>
    </xf>
    <xf numFmtId="0" fontId="63" fillId="14" borderId="77" xfId="0" applyFont="1" applyFill="1" applyBorder="1" applyAlignment="1">
      <alignment horizontal="center" vertical="center" wrapText="1"/>
    </xf>
    <xf numFmtId="0" fontId="70" fillId="42" borderId="79" xfId="0" applyFont="1" applyFill="1" applyBorder="1" applyAlignment="1">
      <alignment horizontal="left" vertical="center" wrapText="1"/>
    </xf>
    <xf numFmtId="0" fontId="70" fillId="42" borderId="64" xfId="0" applyFont="1" applyFill="1" applyBorder="1" applyAlignment="1">
      <alignment horizontal="left" vertical="center" wrapText="1"/>
    </xf>
    <xf numFmtId="0" fontId="0" fillId="42" borderId="10" xfId="0" applyFont="1" applyFill="1" applyBorder="1" applyAlignment="1">
      <alignment horizontal="left" vertical="center" wrapText="1"/>
    </xf>
    <xf numFmtId="0" fontId="0" fillId="42" borderId="10" xfId="0" applyFont="1" applyFill="1" applyBorder="1" applyAlignment="1">
      <alignment horizontal="left" vertical="center" wrapText="1"/>
    </xf>
    <xf numFmtId="0" fontId="62" fillId="8" borderId="66" xfId="0" applyFont="1" applyFill="1" applyBorder="1" applyAlignment="1">
      <alignment horizontal="center" vertical="center" wrapText="1"/>
    </xf>
    <xf numFmtId="0" fontId="62" fillId="42" borderId="68" xfId="0" applyFont="1" applyFill="1" applyBorder="1" applyAlignment="1">
      <alignment horizontal="center" vertical="center"/>
    </xf>
    <xf numFmtId="0" fontId="62" fillId="42" borderId="105" xfId="0" applyFont="1" applyFill="1" applyBorder="1" applyAlignment="1">
      <alignment horizontal="center" vertical="center"/>
    </xf>
    <xf numFmtId="0" fontId="62" fillId="42" borderId="72" xfId="0" applyFont="1" applyFill="1" applyBorder="1" applyAlignment="1">
      <alignment horizontal="center" vertical="center"/>
    </xf>
    <xf numFmtId="0" fontId="62" fillId="42" borderId="106" xfId="0" applyFont="1" applyFill="1" applyBorder="1" applyAlignment="1">
      <alignment horizontal="center" vertical="center"/>
    </xf>
    <xf numFmtId="0" fontId="62" fillId="42" borderId="107" xfId="0" applyFont="1" applyFill="1" applyBorder="1" applyAlignment="1">
      <alignment horizontal="center" vertical="center"/>
    </xf>
    <xf numFmtId="0" fontId="62" fillId="42" borderId="108" xfId="0" applyFont="1" applyFill="1" applyBorder="1" applyAlignment="1">
      <alignment horizontal="center" vertical="center"/>
    </xf>
    <xf numFmtId="0" fontId="62" fillId="42" borderId="109" xfId="0" applyFont="1" applyFill="1" applyBorder="1" applyAlignment="1">
      <alignment horizontal="center" vertical="center"/>
    </xf>
    <xf numFmtId="0" fontId="62" fillId="42" borderId="69" xfId="0" applyFont="1" applyFill="1" applyBorder="1" applyAlignment="1">
      <alignment horizontal="center" vertical="center"/>
    </xf>
    <xf numFmtId="0" fontId="62" fillId="42" borderId="110" xfId="0" applyFont="1" applyFill="1" applyBorder="1" applyAlignment="1">
      <alignment horizontal="center" vertical="center"/>
    </xf>
    <xf numFmtId="0" fontId="63" fillId="42" borderId="78" xfId="0" applyFont="1" applyFill="1" applyBorder="1" applyAlignment="1">
      <alignment horizontal="center" vertical="center"/>
    </xf>
    <xf numFmtId="0" fontId="63" fillId="42" borderId="111" xfId="0" applyFont="1" applyFill="1" applyBorder="1" applyAlignment="1">
      <alignment horizontal="center" vertical="center"/>
    </xf>
    <xf numFmtId="0" fontId="63" fillId="42" borderId="79" xfId="0" applyFont="1" applyFill="1" applyBorder="1" applyAlignment="1">
      <alignment horizontal="center" vertical="center"/>
    </xf>
    <xf numFmtId="0" fontId="63" fillId="42" borderId="112" xfId="0" applyFont="1" applyFill="1" applyBorder="1" applyAlignment="1">
      <alignment horizontal="center" vertical="center"/>
    </xf>
    <xf numFmtId="0" fontId="63" fillId="42" borderId="0" xfId="0" applyFont="1" applyFill="1" applyBorder="1" applyAlignment="1">
      <alignment horizontal="left" vertical="center"/>
    </xf>
    <xf numFmtId="0" fontId="25" fillId="42" borderId="0" xfId="0" applyFont="1" applyFill="1" applyBorder="1" applyAlignment="1">
      <alignment horizontal="left" vertical="center" wrapText="1"/>
    </xf>
    <xf numFmtId="0" fontId="30" fillId="42" borderId="0" xfId="0" applyFont="1" applyFill="1" applyBorder="1" applyAlignment="1">
      <alignment horizontal="left" vertical="center" wrapText="1"/>
    </xf>
    <xf numFmtId="0" fontId="25" fillId="42" borderId="0" xfId="0" applyFont="1" applyFill="1" applyBorder="1" applyAlignment="1">
      <alignment horizontal="left" vertical="center"/>
    </xf>
    <xf numFmtId="0" fontId="30" fillId="0" borderId="0" xfId="0" applyFont="1" applyBorder="1" applyAlignment="1">
      <alignment horizontal="left" vertical="top"/>
    </xf>
    <xf numFmtId="0" fontId="69" fillId="8" borderId="68" xfId="0" applyFont="1" applyFill="1" applyBorder="1" applyAlignment="1">
      <alignment horizontal="center" vertical="center" wrapText="1"/>
    </xf>
    <xf numFmtId="0" fontId="69" fillId="8" borderId="69" xfId="0" applyFont="1" applyFill="1" applyBorder="1" applyAlignment="1">
      <alignment horizontal="center" vertical="center" wrapText="1"/>
    </xf>
    <xf numFmtId="0" fontId="69" fillId="8" borderId="58" xfId="0" applyFont="1" applyFill="1" applyBorder="1" applyAlignment="1">
      <alignment horizontal="center" vertical="center" wrapText="1"/>
    </xf>
    <xf numFmtId="0" fontId="69" fillId="8" borderId="107" xfId="0" applyFont="1" applyFill="1" applyBorder="1" applyAlignment="1">
      <alignment horizontal="center" vertical="center" wrapText="1"/>
    </xf>
    <xf numFmtId="0" fontId="69" fillId="8" borderId="79" xfId="0" applyFont="1" applyFill="1" applyBorder="1" applyAlignment="1">
      <alignment horizontal="center" vertical="center" wrapText="1"/>
    </xf>
    <xf numFmtId="0" fontId="70" fillId="8" borderId="79" xfId="0" applyFont="1" applyFill="1" applyBorder="1" applyAlignment="1">
      <alignment horizontal="center" vertical="center" wrapText="1"/>
    </xf>
    <xf numFmtId="0" fontId="62" fillId="8" borderId="113" xfId="0" applyFont="1" applyFill="1" applyBorder="1" applyAlignment="1">
      <alignment horizontal="center" vertical="center" wrapText="1"/>
    </xf>
    <xf numFmtId="0" fontId="62" fillId="8" borderId="28" xfId="0" applyFont="1" applyFill="1" applyBorder="1" applyAlignment="1">
      <alignment horizontal="center" vertical="center" wrapText="1"/>
    </xf>
    <xf numFmtId="0" fontId="62" fillId="8" borderId="114" xfId="0" applyFont="1" applyFill="1" applyBorder="1" applyAlignment="1">
      <alignment horizontal="center" vertical="center" wrapText="1"/>
    </xf>
    <xf numFmtId="0" fontId="62" fillId="8" borderId="69" xfId="0" applyFont="1" applyFill="1" applyBorder="1" applyAlignment="1">
      <alignment horizontal="center" vertical="center" wrapText="1"/>
    </xf>
    <xf numFmtId="0" fontId="62" fillId="8" borderId="58" xfId="0" applyFont="1" applyFill="1" applyBorder="1" applyAlignment="1">
      <alignment horizontal="center" vertical="center" wrapText="1"/>
    </xf>
    <xf numFmtId="0" fontId="63" fillId="42" borderId="61" xfId="0" applyFont="1" applyFill="1" applyBorder="1" applyAlignment="1">
      <alignment horizontal="center" vertical="center"/>
    </xf>
    <xf numFmtId="0" fontId="62" fillId="43" borderId="115" xfId="0" applyFont="1" applyFill="1" applyBorder="1" applyAlignment="1">
      <alignment horizontal="center" vertical="center"/>
    </xf>
    <xf numFmtId="0" fontId="62" fillId="43" borderId="116" xfId="0" applyFont="1" applyFill="1" applyBorder="1" applyAlignment="1">
      <alignment horizontal="center" vertical="center"/>
    </xf>
    <xf numFmtId="0" fontId="62" fillId="43" borderId="117" xfId="0" applyFont="1" applyFill="1" applyBorder="1" applyAlignment="1">
      <alignment horizontal="center" vertical="center"/>
    </xf>
    <xf numFmtId="0" fontId="69" fillId="43" borderId="68" xfId="0" applyFont="1" applyFill="1" applyBorder="1" applyAlignment="1">
      <alignment horizontal="center" vertical="center" wrapText="1"/>
    </xf>
    <xf numFmtId="0" fontId="69" fillId="43" borderId="69" xfId="0" applyFont="1" applyFill="1" applyBorder="1" applyAlignment="1">
      <alignment horizontal="center" vertical="center" wrapText="1"/>
    </xf>
    <xf numFmtId="0" fontId="69" fillId="43" borderId="105" xfId="0" applyFont="1" applyFill="1" applyBorder="1" applyAlignment="1">
      <alignment horizontal="center" vertical="center" wrapText="1"/>
    </xf>
    <xf numFmtId="0" fontId="69" fillId="43" borderId="109" xfId="0" applyFont="1" applyFill="1" applyBorder="1" applyAlignment="1">
      <alignment horizontal="center" vertical="center" wrapText="1"/>
    </xf>
    <xf numFmtId="0" fontId="69" fillId="43" borderId="110" xfId="0" applyFont="1" applyFill="1" applyBorder="1" applyAlignment="1">
      <alignment horizontal="center" vertical="center" wrapText="1"/>
    </xf>
    <xf numFmtId="0" fontId="69" fillId="43" borderId="57" xfId="0" applyFont="1" applyFill="1" applyBorder="1" applyAlignment="1">
      <alignment horizontal="center" vertical="center" wrapText="1"/>
    </xf>
    <xf numFmtId="0" fontId="69" fillId="43" borderId="58" xfId="0" applyFont="1" applyFill="1" applyBorder="1" applyAlignment="1">
      <alignment horizontal="center" vertical="center" wrapText="1"/>
    </xf>
    <xf numFmtId="0" fontId="63" fillId="42" borderId="70" xfId="0" applyFont="1" applyFill="1" applyBorder="1" applyAlignment="1">
      <alignment horizontal="center" vertical="center"/>
    </xf>
    <xf numFmtId="0" fontId="63" fillId="42" borderId="71" xfId="0" applyFont="1" applyFill="1" applyBorder="1" applyAlignment="1">
      <alignment horizontal="center" vertical="center"/>
    </xf>
    <xf numFmtId="14" fontId="63" fillId="42" borderId="71" xfId="0" applyNumberFormat="1" applyFont="1" applyFill="1" applyBorder="1" applyAlignment="1">
      <alignment horizontal="center" vertical="center"/>
    </xf>
    <xf numFmtId="0" fontId="63" fillId="42" borderId="118" xfId="0" applyFont="1" applyFill="1" applyBorder="1" applyAlignment="1">
      <alignment horizontal="center" vertical="center"/>
    </xf>
    <xf numFmtId="0" fontId="63" fillId="42" borderId="119" xfId="0" applyFont="1" applyFill="1" applyBorder="1" applyAlignment="1">
      <alignment horizontal="center" vertical="center"/>
    </xf>
    <xf numFmtId="0" fontId="63" fillId="42" borderId="120" xfId="0" applyFont="1" applyFill="1" applyBorder="1" applyAlignment="1">
      <alignment horizontal="center" vertical="center"/>
    </xf>
    <xf numFmtId="0" fontId="63" fillId="42" borderId="72" xfId="0" applyFont="1" applyFill="1" applyBorder="1" applyAlignment="1">
      <alignment horizontal="center" vertical="center"/>
    </xf>
    <xf numFmtId="0" fontId="63" fillId="42" borderId="23" xfId="0" applyFont="1" applyFill="1" applyBorder="1" applyAlignment="1">
      <alignment horizontal="center" vertical="center"/>
    </xf>
    <xf numFmtId="0" fontId="63" fillId="42" borderId="60" xfId="0" applyFont="1" applyFill="1" applyBorder="1" applyAlignment="1">
      <alignment horizontal="center" vertical="center"/>
    </xf>
    <xf numFmtId="14" fontId="63" fillId="42" borderId="106" xfId="0" applyNumberFormat="1" applyFont="1" applyFill="1" applyBorder="1" applyAlignment="1">
      <alignment horizontal="center" vertical="center"/>
    </xf>
    <xf numFmtId="14" fontId="63" fillId="42" borderId="17" xfId="0" applyNumberFormat="1" applyFont="1" applyFill="1" applyBorder="1" applyAlignment="1">
      <alignment horizontal="center" vertical="center"/>
    </xf>
    <xf numFmtId="14" fontId="63" fillId="42" borderId="78" xfId="0" applyNumberFormat="1" applyFont="1" applyFill="1" applyBorder="1" applyAlignment="1">
      <alignment horizontal="center" vertical="center"/>
    </xf>
    <xf numFmtId="0" fontId="63" fillId="42" borderId="106" xfId="0" applyFont="1" applyFill="1" applyBorder="1" applyAlignment="1">
      <alignment horizontal="center" vertical="center"/>
    </xf>
    <xf numFmtId="0" fontId="63" fillId="42" borderId="107" xfId="0" applyFont="1" applyFill="1" applyBorder="1" applyAlignment="1">
      <alignment horizontal="center" vertical="center"/>
    </xf>
    <xf numFmtId="0" fontId="63" fillId="42" borderId="108" xfId="0" applyFont="1" applyFill="1" applyBorder="1" applyAlignment="1">
      <alignment horizontal="center" vertical="center"/>
    </xf>
    <xf numFmtId="0" fontId="63" fillId="42" borderId="62" xfId="0" applyFont="1" applyFill="1" applyBorder="1" applyAlignment="1">
      <alignment horizontal="center" vertical="center"/>
    </xf>
    <xf numFmtId="14" fontId="63" fillId="42" borderId="79" xfId="0" applyNumberFormat="1" applyFont="1" applyFill="1" applyBorder="1" applyAlignment="1">
      <alignment horizontal="center" vertical="center"/>
    </xf>
    <xf numFmtId="0" fontId="5" fillId="41" borderId="10" xfId="0" applyFont="1" applyFill="1" applyBorder="1" applyAlignment="1">
      <alignment horizontal="center" vertical="center" wrapText="1"/>
    </xf>
    <xf numFmtId="0" fontId="2" fillId="0" borderId="80"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16" xfId="0" applyFont="1" applyBorder="1" applyAlignment="1">
      <alignment horizontal="center" vertical="center" wrapText="1"/>
    </xf>
    <xf numFmtId="0" fontId="31" fillId="0" borderId="101" xfId="0" applyFont="1" applyBorder="1" applyAlignment="1">
      <alignment horizontal="center"/>
    </xf>
    <xf numFmtId="0" fontId="31" fillId="0" borderId="100" xfId="0" applyFont="1" applyBorder="1" applyAlignment="1">
      <alignment horizontal="center"/>
    </xf>
    <xf numFmtId="0" fontId="31" fillId="0" borderId="26" xfId="0" applyFont="1" applyBorder="1" applyAlignment="1">
      <alignment horizontal="center"/>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26" xfId="0" applyFont="1" applyBorder="1" applyAlignment="1">
      <alignment horizontal="center" vertical="center" wrapText="1"/>
    </xf>
    <xf numFmtId="0" fontId="5" fillId="36" borderId="24"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67" fillId="0" borderId="78" xfId="0" applyFont="1" applyFill="1" applyBorder="1" applyAlignment="1">
      <alignment horizontal="center" vertical="center"/>
    </xf>
    <xf numFmtId="14" fontId="67" fillId="0" borderId="78" xfId="0" applyNumberFormat="1" applyFont="1" applyFill="1" applyBorder="1" applyAlignment="1">
      <alignment horizontal="center" vertical="center"/>
    </xf>
    <xf numFmtId="0" fontId="67" fillId="0" borderId="61" xfId="0" applyFont="1" applyFill="1" applyBorder="1" applyAlignment="1">
      <alignment horizontal="center" vertical="center"/>
    </xf>
    <xf numFmtId="0" fontId="67" fillId="0" borderId="107" xfId="0" applyFont="1" applyFill="1" applyBorder="1" applyAlignment="1">
      <alignment horizontal="center" vertical="center"/>
    </xf>
    <xf numFmtId="0" fontId="67" fillId="0" borderId="79" xfId="0" applyFont="1" applyFill="1" applyBorder="1" applyAlignment="1">
      <alignment horizontal="center" vertical="center"/>
    </xf>
    <xf numFmtId="0" fontId="71" fillId="0" borderId="79" xfId="0" applyFont="1" applyFill="1" applyBorder="1" applyAlignment="1">
      <alignment horizontal="center" vertical="center"/>
    </xf>
    <xf numFmtId="0" fontId="71" fillId="0" borderId="64" xfId="0" applyFont="1" applyFill="1" applyBorder="1" applyAlignment="1">
      <alignment horizontal="center" vertical="center"/>
    </xf>
    <xf numFmtId="0" fontId="67" fillId="0" borderId="72" xfId="0" applyFont="1" applyFill="1" applyBorder="1" applyAlignment="1">
      <alignment horizontal="center" vertical="center"/>
    </xf>
    <xf numFmtId="0" fontId="71" fillId="43" borderId="92" xfId="0" applyFont="1" applyFill="1" applyBorder="1" applyAlignment="1">
      <alignment horizontal="center" vertical="center"/>
    </xf>
    <xf numFmtId="0" fontId="71" fillId="43" borderId="121" xfId="0" applyFont="1" applyFill="1" applyBorder="1" applyAlignment="1">
      <alignment horizontal="center" vertical="center"/>
    </xf>
    <xf numFmtId="0" fontId="67" fillId="0" borderId="70" xfId="0" applyFont="1" applyFill="1" applyBorder="1" applyAlignment="1">
      <alignment horizontal="center" vertical="center"/>
    </xf>
    <xf numFmtId="0" fontId="67" fillId="0" borderId="71" xfId="0" applyFont="1" applyFill="1" applyBorder="1" applyAlignment="1">
      <alignment horizontal="center" vertical="center"/>
    </xf>
    <xf numFmtId="14" fontId="67" fillId="0" borderId="71" xfId="0" applyNumberFormat="1" applyFont="1" applyFill="1" applyBorder="1" applyAlignment="1">
      <alignment horizontal="center" vertical="center"/>
    </xf>
    <xf numFmtId="0" fontId="67" fillId="0" borderId="71" xfId="0" applyFont="1" applyFill="1" applyBorder="1" applyAlignment="1">
      <alignment horizontal="center" vertical="center" wrapText="1"/>
    </xf>
    <xf numFmtId="0" fontId="67" fillId="0" borderId="77" xfId="0" applyFont="1" applyFill="1" applyBorder="1" applyAlignment="1">
      <alignment horizontal="center" vertical="center"/>
    </xf>
    <xf numFmtId="0" fontId="26" fillId="42" borderId="23" xfId="0" applyFont="1" applyFill="1" applyBorder="1" applyAlignment="1">
      <alignment horizontal="center" vertical="center" wrapText="1"/>
    </xf>
    <xf numFmtId="0" fontId="26" fillId="42" borderId="86" xfId="0" applyFont="1" applyFill="1" applyBorder="1" applyAlignment="1">
      <alignment horizontal="center" vertical="center" wrapText="1"/>
    </xf>
    <xf numFmtId="0" fontId="26" fillId="42" borderId="83" xfId="0" applyFont="1" applyFill="1" applyBorder="1" applyAlignment="1">
      <alignment horizontal="center" vertical="center" wrapText="1"/>
    </xf>
    <xf numFmtId="0" fontId="72" fillId="43" borderId="68" xfId="0" applyFont="1" applyFill="1" applyBorder="1" applyAlignment="1">
      <alignment horizontal="center" vertical="center" wrapText="1"/>
    </xf>
    <xf numFmtId="0" fontId="72" fillId="43" borderId="69" xfId="0" applyFont="1" applyFill="1" applyBorder="1" applyAlignment="1">
      <alignment horizontal="center" vertical="center" wrapText="1"/>
    </xf>
    <xf numFmtId="0" fontId="72" fillId="43" borderId="58" xfId="0" applyFont="1" applyFill="1" applyBorder="1" applyAlignment="1">
      <alignment horizontal="center" vertical="center" wrapText="1"/>
    </xf>
    <xf numFmtId="0" fontId="71" fillId="43" borderId="122" xfId="0" applyFont="1" applyFill="1" applyBorder="1" applyAlignment="1">
      <alignment horizontal="center" vertical="center"/>
    </xf>
    <xf numFmtId="0" fontId="69" fillId="0" borderId="62" xfId="0" applyFont="1" applyFill="1" applyBorder="1" applyAlignment="1">
      <alignment horizontal="center" vertical="center"/>
    </xf>
    <xf numFmtId="0" fontId="69" fillId="0" borderId="79" xfId="0" applyFont="1" applyFill="1" applyBorder="1" applyAlignment="1">
      <alignment horizontal="center" vertical="center"/>
    </xf>
    <xf numFmtId="0" fontId="70" fillId="0" borderId="79" xfId="0" applyFont="1" applyFill="1" applyBorder="1" applyAlignment="1">
      <alignment horizontal="center" vertical="center"/>
    </xf>
    <xf numFmtId="0" fontId="70" fillId="0" borderId="112" xfId="0" applyFont="1" applyFill="1" applyBorder="1" applyAlignment="1">
      <alignment horizontal="center" vertical="center"/>
    </xf>
    <xf numFmtId="0" fontId="69" fillId="0" borderId="63" xfId="0" applyFont="1" applyFill="1" applyBorder="1" applyAlignment="1">
      <alignment horizontal="center" vertical="center"/>
    </xf>
    <xf numFmtId="14" fontId="70" fillId="0" borderId="79" xfId="0" applyNumberFormat="1" applyFont="1" applyFill="1" applyBorder="1" applyAlignment="1">
      <alignment horizontal="center" vertical="center" wrapText="1"/>
    </xf>
    <xf numFmtId="0" fontId="70" fillId="0" borderId="79" xfId="0" applyFont="1" applyFill="1" applyBorder="1" applyAlignment="1">
      <alignment horizontal="center" vertical="center" wrapText="1"/>
    </xf>
    <xf numFmtId="0" fontId="70" fillId="0" borderId="64" xfId="0" applyFont="1" applyFill="1" applyBorder="1" applyAlignment="1">
      <alignment horizontal="center" vertical="center" wrapText="1"/>
    </xf>
    <xf numFmtId="0" fontId="62" fillId="43" borderId="68" xfId="0" applyFont="1" applyFill="1" applyBorder="1" applyAlignment="1">
      <alignment horizontal="center" vertical="center" wrapText="1"/>
    </xf>
    <xf numFmtId="0" fontId="62" fillId="43" borderId="69" xfId="0" applyFont="1" applyFill="1" applyBorder="1" applyAlignment="1">
      <alignment horizontal="center" vertical="center" wrapText="1"/>
    </xf>
    <xf numFmtId="0" fontId="62" fillId="43" borderId="58" xfId="0" applyFont="1" applyFill="1" applyBorder="1" applyAlignment="1">
      <alignment horizontal="center" vertical="center" wrapText="1"/>
    </xf>
    <xf numFmtId="0" fontId="73" fillId="0" borderId="79" xfId="0" applyFont="1" applyFill="1" applyBorder="1" applyAlignment="1">
      <alignment horizontal="left" vertical="center" wrapText="1"/>
    </xf>
    <xf numFmtId="0" fontId="73" fillId="0" borderId="64" xfId="0" applyFont="1" applyFill="1" applyBorder="1" applyAlignment="1">
      <alignment horizontal="left" vertical="center" wrapText="1"/>
    </xf>
    <xf numFmtId="0" fontId="69" fillId="0" borderId="109" xfId="0" applyFont="1" applyFill="1" applyBorder="1" applyAlignment="1">
      <alignment horizontal="center" vertical="center"/>
    </xf>
    <xf numFmtId="0" fontId="69" fillId="0" borderId="69" xfId="0" applyFont="1" applyFill="1" applyBorder="1" applyAlignment="1">
      <alignment horizontal="center" vertical="center"/>
    </xf>
    <xf numFmtId="0" fontId="69" fillId="0" borderId="110" xfId="0" applyFont="1" applyFill="1" applyBorder="1" applyAlignment="1">
      <alignment horizontal="center" vertical="center"/>
    </xf>
    <xf numFmtId="0" fontId="69" fillId="0" borderId="57" xfId="0" applyFont="1" applyFill="1" applyBorder="1" applyAlignment="1">
      <alignment horizontal="center" vertical="center"/>
    </xf>
    <xf numFmtId="0" fontId="70" fillId="0" borderId="69" xfId="0" applyFont="1" applyFill="1" applyBorder="1" applyAlignment="1">
      <alignment horizontal="center" vertical="center"/>
    </xf>
    <xf numFmtId="0" fontId="70" fillId="0" borderId="58" xfId="0" applyFont="1" applyFill="1" applyBorder="1" applyAlignment="1">
      <alignment horizontal="center" vertical="center"/>
    </xf>
    <xf numFmtId="0" fontId="69" fillId="0" borderId="59" xfId="0" applyFont="1" applyFill="1" applyBorder="1" applyAlignment="1">
      <alignment horizontal="center" vertical="center"/>
    </xf>
    <xf numFmtId="0" fontId="69" fillId="0" borderId="78" xfId="0" applyFont="1" applyFill="1" applyBorder="1" applyAlignment="1">
      <alignment horizontal="center" vertical="center"/>
    </xf>
    <xf numFmtId="0" fontId="70" fillId="0" borderId="78" xfId="0" applyFont="1" applyFill="1" applyBorder="1" applyAlignment="1">
      <alignment horizontal="center" vertical="center"/>
    </xf>
    <xf numFmtId="0" fontId="70" fillId="0" borderId="111" xfId="0" applyFont="1" applyFill="1" applyBorder="1" applyAlignment="1">
      <alignment horizontal="center" vertical="center"/>
    </xf>
    <xf numFmtId="0" fontId="69" fillId="0" borderId="60" xfId="0" applyFont="1" applyFill="1" applyBorder="1" applyAlignment="1">
      <alignment horizontal="center" vertical="center"/>
    </xf>
    <xf numFmtId="182" fontId="70" fillId="0" borderId="78" xfId="0" applyNumberFormat="1" applyFont="1" applyFill="1" applyBorder="1" applyAlignment="1">
      <alignment horizontal="center" vertical="center"/>
    </xf>
    <xf numFmtId="182" fontId="70" fillId="0" borderId="61" xfId="0" applyNumberFormat="1" applyFont="1" applyFill="1" applyBorder="1" applyAlignment="1">
      <alignment horizontal="center" vertical="center"/>
    </xf>
    <xf numFmtId="0" fontId="24" fillId="42" borderId="123" xfId="0" applyFont="1" applyFill="1" applyBorder="1" applyAlignment="1">
      <alignment horizontal="center" vertical="center" wrapText="1"/>
    </xf>
    <xf numFmtId="0" fontId="23" fillId="42" borderId="124" xfId="0" applyFont="1" applyFill="1" applyBorder="1" applyAlignment="1">
      <alignment horizontal="center" vertical="center" wrapText="1"/>
    </xf>
    <xf numFmtId="0" fontId="23" fillId="42" borderId="24" xfId="0" applyFont="1" applyFill="1" applyBorder="1" applyAlignment="1">
      <alignment horizontal="center" vertical="center" wrapText="1"/>
    </xf>
    <xf numFmtId="0" fontId="23" fillId="42" borderId="10" xfId="0" applyFont="1" applyFill="1" applyBorder="1" applyAlignment="1">
      <alignment horizontal="center" vertical="center" wrapText="1"/>
    </xf>
    <xf numFmtId="0" fontId="24" fillId="42" borderId="34" xfId="0" applyFont="1" applyFill="1" applyBorder="1" applyAlignment="1">
      <alignment horizontal="center" vertical="center" wrapText="1"/>
    </xf>
    <xf numFmtId="0" fontId="24" fillId="42" borderId="38" xfId="0" applyFont="1" applyFill="1" applyBorder="1" applyAlignment="1">
      <alignment horizontal="center" vertical="center" wrapText="1"/>
    </xf>
    <xf numFmtId="0" fontId="23" fillId="42" borderId="42" xfId="0" applyNumberFormat="1" applyFont="1" applyFill="1" applyBorder="1" applyAlignment="1">
      <alignment horizontal="center" vertical="center" wrapText="1"/>
    </xf>
    <xf numFmtId="0" fontId="23" fillId="42" borderId="124" xfId="0" applyNumberFormat="1" applyFont="1" applyFill="1" applyBorder="1" applyAlignment="1">
      <alignment horizontal="center" vertical="center" wrapText="1"/>
    </xf>
    <xf numFmtId="0" fontId="23" fillId="42" borderId="43" xfId="0" applyNumberFormat="1" applyFont="1" applyFill="1" applyBorder="1" applyAlignment="1">
      <alignment horizontal="center" vertical="center" wrapText="1"/>
    </xf>
    <xf numFmtId="0" fontId="23" fillId="42" borderId="10" xfId="0" applyFont="1" applyFill="1" applyBorder="1" applyAlignment="1">
      <alignment vertical="top" wrapText="1"/>
    </xf>
    <xf numFmtId="0" fontId="24" fillId="42" borderId="44" xfId="0" applyFont="1" applyFill="1" applyBorder="1" applyAlignment="1">
      <alignment horizontal="center" vertical="center" wrapText="1"/>
    </xf>
    <xf numFmtId="0" fontId="23" fillId="42" borderId="35" xfId="0" applyFont="1" applyFill="1" applyBorder="1" applyAlignment="1">
      <alignment horizontal="center" vertical="center" wrapText="1"/>
    </xf>
    <xf numFmtId="0" fontId="23" fillId="42" borderId="39" xfId="0" applyFont="1" applyFill="1" applyBorder="1" applyAlignment="1">
      <alignment horizontal="center" vertical="center" wrapText="1"/>
    </xf>
    <xf numFmtId="0" fontId="23" fillId="42" borderId="23" xfId="0" applyFont="1" applyFill="1" applyBorder="1" applyAlignment="1">
      <alignment horizontal="center" vertical="center" wrapText="1"/>
    </xf>
    <xf numFmtId="0" fontId="23" fillId="42" borderId="86" xfId="0" applyFont="1" applyFill="1" applyBorder="1" applyAlignment="1">
      <alignment horizontal="center" vertical="center" wrapText="1"/>
    </xf>
    <xf numFmtId="0" fontId="23" fillId="42" borderId="83" xfId="0" applyFont="1" applyFill="1" applyBorder="1" applyAlignment="1">
      <alignment horizontal="center" vertical="center" wrapText="1"/>
    </xf>
    <xf numFmtId="0" fontId="26" fillId="42" borderId="17" xfId="0" applyFont="1" applyFill="1" applyBorder="1" applyAlignment="1">
      <alignment horizontal="center" vertical="center" wrapText="1"/>
    </xf>
    <xf numFmtId="0" fontId="26" fillId="42" borderId="81" xfId="0" applyFont="1" applyFill="1" applyBorder="1" applyAlignment="1">
      <alignment horizontal="center" vertical="center" wrapText="1"/>
    </xf>
    <xf numFmtId="0" fontId="26" fillId="42" borderId="82" xfId="0" applyFont="1" applyFill="1" applyBorder="1" applyAlignment="1">
      <alignment horizontal="center" vertical="center" wrapText="1"/>
    </xf>
    <xf numFmtId="0" fontId="26" fillId="42" borderId="125" xfId="0" applyFont="1" applyFill="1" applyBorder="1" applyAlignment="1">
      <alignment horizontal="center" vertical="center" wrapText="1"/>
    </xf>
    <xf numFmtId="0" fontId="29" fillId="42" borderId="27" xfId="0" applyFont="1" applyFill="1" applyBorder="1" applyAlignment="1">
      <alignment horizontal="left" vertical="center"/>
    </xf>
    <xf numFmtId="0" fontId="29" fillId="42" borderId="28" xfId="0" applyFont="1" applyFill="1" applyBorder="1" applyAlignment="1">
      <alignment horizontal="left" vertical="center"/>
    </xf>
    <xf numFmtId="0" fontId="29" fillId="42" borderId="126" xfId="0" applyFont="1" applyFill="1" applyBorder="1" applyAlignment="1">
      <alignment horizontal="left" vertical="center"/>
    </xf>
    <xf numFmtId="0" fontId="29" fillId="42" borderId="21" xfId="0" applyFont="1" applyFill="1" applyBorder="1" applyAlignment="1">
      <alignment horizontal="left" vertical="center"/>
    </xf>
    <xf numFmtId="0" fontId="26" fillId="42" borderId="85" xfId="0" applyFont="1" applyFill="1" applyBorder="1" applyAlignment="1">
      <alignment horizontal="center" vertical="center" wrapText="1"/>
    </xf>
    <xf numFmtId="0" fontId="26" fillId="42" borderId="46" xfId="0" applyFont="1" applyFill="1" applyBorder="1" applyAlignment="1">
      <alignment horizontal="center" vertical="center" wrapText="1"/>
    </xf>
    <xf numFmtId="0" fontId="26" fillId="42" borderId="36" xfId="0" applyFont="1" applyFill="1" applyBorder="1" applyAlignment="1">
      <alignment horizontal="center" vertical="center" wrapText="1"/>
    </xf>
    <xf numFmtId="0" fontId="23" fillId="42" borderId="17" xfId="0" applyFont="1" applyFill="1" applyBorder="1" applyAlignment="1">
      <alignment horizontal="center" vertical="center" wrapText="1"/>
    </xf>
    <xf numFmtId="0" fontId="23" fillId="42" borderId="89" xfId="0" applyFont="1" applyFill="1" applyBorder="1" applyAlignment="1">
      <alignment horizontal="center" vertical="center" wrapText="1"/>
    </xf>
    <xf numFmtId="0" fontId="23" fillId="42" borderId="127" xfId="0" applyFont="1" applyFill="1" applyBorder="1" applyAlignment="1">
      <alignment horizontal="center" vertical="center" wrapText="1"/>
    </xf>
    <xf numFmtId="0" fontId="23" fillId="42" borderId="128" xfId="0" applyFont="1" applyFill="1" applyBorder="1" applyAlignment="1">
      <alignment horizontal="center" vertical="center" wrapText="1"/>
    </xf>
    <xf numFmtId="0" fontId="23" fillId="42" borderId="45" xfId="0" applyFont="1" applyFill="1" applyBorder="1" applyAlignment="1">
      <alignment horizontal="center" vertical="center" wrapText="1"/>
    </xf>
    <xf numFmtId="0" fontId="23" fillId="42" borderId="85" xfId="0" applyFont="1" applyFill="1" applyBorder="1" applyAlignment="1">
      <alignment horizontal="center" vertical="center" wrapText="1"/>
    </xf>
    <xf numFmtId="0" fontId="71" fillId="0" borderId="93" xfId="0" applyFont="1" applyFill="1" applyBorder="1" applyAlignment="1">
      <alignment horizontal="center" vertical="center" wrapText="1"/>
    </xf>
    <xf numFmtId="0" fontId="71" fillId="0" borderId="94" xfId="0" applyFont="1" applyFill="1" applyBorder="1" applyAlignment="1">
      <alignment horizontal="center" vertical="center" wrapText="1"/>
    </xf>
    <xf numFmtId="0" fontId="26" fillId="42" borderId="45" xfId="0" applyFont="1" applyFill="1" applyBorder="1" applyAlignment="1">
      <alignment horizontal="center" vertical="center" wrapText="1"/>
    </xf>
    <xf numFmtId="0" fontId="26" fillId="42" borderId="127" xfId="0" applyFont="1" applyFill="1" applyBorder="1" applyAlignment="1">
      <alignment horizontal="center" vertical="center" wrapText="1"/>
    </xf>
    <xf numFmtId="0" fontId="26" fillId="42" borderId="128" xfId="0" applyFont="1" applyFill="1" applyBorder="1" applyAlignment="1">
      <alignment horizontal="center" vertical="center" wrapText="1"/>
    </xf>
    <xf numFmtId="0" fontId="71" fillId="0" borderId="93" xfId="0" applyFont="1" applyFill="1" applyBorder="1" applyAlignment="1">
      <alignment horizontal="center" vertical="center" textRotation="90" wrapText="1"/>
    </xf>
    <xf numFmtId="0" fontId="71" fillId="0" borderId="91" xfId="0" applyFont="1" applyFill="1" applyBorder="1" applyAlignment="1">
      <alignment horizontal="center" vertical="center" wrapText="1"/>
    </xf>
    <xf numFmtId="0" fontId="67" fillId="0" borderId="78" xfId="0" applyFont="1" applyFill="1" applyBorder="1" applyAlignment="1">
      <alignment horizontal="center" vertical="center" wrapText="1"/>
    </xf>
    <xf numFmtId="0" fontId="67" fillId="0" borderId="61" xfId="0" applyFont="1" applyFill="1" applyBorder="1" applyAlignment="1">
      <alignment horizontal="center" vertical="center" wrapText="1"/>
    </xf>
    <xf numFmtId="0" fontId="67" fillId="0" borderId="79" xfId="0" applyFont="1" applyFill="1" applyBorder="1" applyAlignment="1">
      <alignment horizontal="center" vertical="center" wrapText="1"/>
    </xf>
    <xf numFmtId="0" fontId="67" fillId="0" borderId="64" xfId="0" applyFont="1" applyFill="1" applyBorder="1" applyAlignment="1">
      <alignment horizontal="center" vertical="center" wrapText="1"/>
    </xf>
    <xf numFmtId="0" fontId="23" fillId="42" borderId="34" xfId="0" applyFont="1" applyFill="1" applyBorder="1" applyAlignment="1">
      <alignment horizontal="left" vertical="top" wrapText="1"/>
    </xf>
    <xf numFmtId="0" fontId="23" fillId="42" borderId="35" xfId="0" applyFont="1" applyFill="1" applyBorder="1" applyAlignment="1">
      <alignment horizontal="left" vertical="top" wrapText="1"/>
    </xf>
    <xf numFmtId="0" fontId="23" fillId="42" borderId="42" xfId="0" applyFont="1" applyFill="1" applyBorder="1" applyAlignment="1">
      <alignment horizontal="left" vertical="top" wrapText="1"/>
    </xf>
    <xf numFmtId="0" fontId="23" fillId="42" borderId="38" xfId="0" applyFont="1" applyFill="1" applyBorder="1" applyAlignment="1">
      <alignment horizontal="left" vertical="top" wrapText="1"/>
    </xf>
    <xf numFmtId="0" fontId="23" fillId="42" borderId="39" xfId="0" applyFont="1" applyFill="1" applyBorder="1" applyAlignment="1">
      <alignment horizontal="left" vertical="top" wrapText="1"/>
    </xf>
    <xf numFmtId="0" fontId="23" fillId="42" borderId="43" xfId="0" applyFont="1" applyFill="1" applyBorder="1" applyAlignment="1">
      <alignment horizontal="left" vertical="top" wrapText="1"/>
    </xf>
    <xf numFmtId="0" fontId="23" fillId="42" borderId="28" xfId="0" applyFont="1" applyFill="1" applyBorder="1" applyAlignment="1">
      <alignment horizontal="center" vertical="center" wrapText="1"/>
    </xf>
    <xf numFmtId="0" fontId="23" fillId="42" borderId="11" xfId="0" applyFont="1" applyFill="1" applyBorder="1" applyAlignment="1">
      <alignment horizontal="center" vertical="center" wrapText="1"/>
    </xf>
    <xf numFmtId="0" fontId="24" fillId="42" borderId="42" xfId="0" applyNumberFormat="1" applyFont="1" applyFill="1" applyBorder="1" applyAlignment="1">
      <alignment horizontal="center" vertical="center" wrapText="1"/>
    </xf>
    <xf numFmtId="0" fontId="24" fillId="42" borderId="124" xfId="0" applyNumberFormat="1" applyFont="1" applyFill="1" applyBorder="1" applyAlignment="1">
      <alignment horizontal="center" vertical="center" wrapText="1"/>
    </xf>
    <xf numFmtId="0" fontId="24" fillId="42" borderId="43" xfId="0" applyNumberFormat="1" applyFont="1" applyFill="1" applyBorder="1" applyAlignment="1">
      <alignment horizontal="center" vertical="center" wrapText="1"/>
    </xf>
    <xf numFmtId="0" fontId="23" fillId="42" borderId="40" xfId="0" applyFont="1" applyFill="1" applyBorder="1" applyAlignment="1">
      <alignment horizontal="center" vertical="center" wrapText="1"/>
    </xf>
    <xf numFmtId="0" fontId="71" fillId="0" borderId="129" xfId="0" applyFont="1" applyFill="1" applyBorder="1" applyAlignment="1">
      <alignment horizontal="center" vertical="center" textRotation="90" wrapText="1"/>
    </xf>
    <xf numFmtId="0" fontId="71" fillId="0" borderId="130" xfId="0" applyFont="1" applyFill="1" applyBorder="1" applyAlignment="1">
      <alignment horizontal="center" vertical="center" wrapText="1"/>
    </xf>
    <xf numFmtId="0" fontId="71" fillId="0" borderId="131" xfId="0" applyFont="1" applyFill="1" applyBorder="1" applyAlignment="1">
      <alignment horizontal="center" vertical="center" wrapText="1"/>
    </xf>
    <xf numFmtId="0" fontId="71" fillId="0" borderId="132" xfId="0" applyFont="1" applyFill="1" applyBorder="1" applyAlignment="1">
      <alignment horizontal="center" vertical="center" wrapText="1"/>
    </xf>
    <xf numFmtId="0" fontId="67" fillId="0" borderId="133" xfId="0" applyFont="1" applyFill="1" applyBorder="1" applyAlignment="1">
      <alignment horizontal="center" vertical="center" wrapText="1"/>
    </xf>
    <xf numFmtId="0" fontId="67" fillId="0" borderId="95" xfId="0" applyFont="1" applyFill="1" applyBorder="1" applyAlignment="1">
      <alignment horizontal="center" vertical="center" wrapText="1"/>
    </xf>
    <xf numFmtId="0" fontId="72" fillId="0" borderId="93" xfId="0" applyFont="1" applyFill="1" applyBorder="1" applyAlignment="1">
      <alignment horizontal="center" vertical="center" wrapText="1"/>
    </xf>
    <xf numFmtId="0" fontId="73" fillId="0" borderId="93" xfId="0" applyFont="1" applyFill="1" applyBorder="1" applyAlignment="1">
      <alignment horizontal="center" vertical="center" wrapText="1"/>
    </xf>
    <xf numFmtId="0" fontId="73" fillId="0" borderId="94" xfId="0" applyFont="1" applyFill="1" applyBorder="1" applyAlignment="1">
      <alignment horizontal="center" vertical="center" wrapText="1"/>
    </xf>
    <xf numFmtId="0" fontId="73" fillId="0" borderId="91" xfId="0" applyFont="1" applyFill="1" applyBorder="1" applyAlignment="1">
      <alignment horizontal="center" vertical="center" wrapText="1"/>
    </xf>
    <xf numFmtId="0" fontId="72" fillId="0" borderId="93" xfId="0" applyFont="1" applyFill="1" applyBorder="1" applyAlignment="1">
      <alignment horizontal="center" vertical="center" textRotation="90" wrapText="1"/>
    </xf>
    <xf numFmtId="0" fontId="72" fillId="0" borderId="94" xfId="0" applyFont="1" applyFill="1" applyBorder="1" applyAlignment="1">
      <alignment horizontal="center" vertical="center" wrapText="1"/>
    </xf>
    <xf numFmtId="0" fontId="72" fillId="0" borderId="91" xfId="0" applyFont="1" applyFill="1" applyBorder="1" applyAlignment="1">
      <alignment horizontal="center" vertical="center" wrapText="1"/>
    </xf>
    <xf numFmtId="0" fontId="23" fillId="42" borderId="44" xfId="0" applyFont="1" applyFill="1" applyBorder="1" applyAlignment="1">
      <alignment horizontal="left" vertical="top" wrapText="1"/>
    </xf>
    <xf numFmtId="0" fontId="23" fillId="42" borderId="24" xfId="0" applyFont="1" applyFill="1" applyBorder="1" applyAlignment="1">
      <alignment horizontal="left" vertical="top" wrapText="1"/>
    </xf>
    <xf numFmtId="0" fontId="23" fillId="42" borderId="134" xfId="0" applyFont="1" applyFill="1" applyBorder="1" applyAlignment="1">
      <alignment horizontal="left" vertical="top" wrapText="1"/>
    </xf>
    <xf numFmtId="0" fontId="23" fillId="42" borderId="10" xfId="0" applyFont="1" applyFill="1" applyBorder="1" applyAlignment="1">
      <alignment horizontal="left" vertical="top" wrapText="1"/>
    </xf>
    <xf numFmtId="0" fontId="23" fillId="42" borderId="12" xfId="0" applyFont="1" applyFill="1" applyBorder="1" applyAlignment="1">
      <alignment horizontal="center" vertical="center" wrapText="1"/>
    </xf>
    <xf numFmtId="0" fontId="23" fillId="42" borderId="42" xfId="0" applyFont="1" applyFill="1" applyBorder="1" applyAlignment="1">
      <alignment horizontal="center" vertical="center" wrapText="1"/>
    </xf>
    <xf numFmtId="0" fontId="24" fillId="42" borderId="36" xfId="0" applyFont="1" applyFill="1" applyBorder="1" applyAlignment="1">
      <alignment horizontal="center" vertical="center" textRotation="90" wrapText="1"/>
    </xf>
    <xf numFmtId="0" fontId="24" fillId="42" borderId="83" xfId="0" applyFont="1" applyFill="1" applyBorder="1" applyAlignment="1">
      <alignment horizontal="center" vertical="center" wrapText="1"/>
    </xf>
    <xf numFmtId="0" fontId="24" fillId="42" borderId="102" xfId="0" applyFont="1" applyFill="1" applyBorder="1" applyAlignment="1">
      <alignment horizontal="center" vertical="center" wrapText="1"/>
    </xf>
    <xf numFmtId="0" fontId="23" fillId="42" borderId="0" xfId="0" applyFont="1" applyFill="1" applyBorder="1" applyAlignment="1">
      <alignment horizontal="center" vertical="center" wrapText="1"/>
    </xf>
    <xf numFmtId="0" fontId="24" fillId="42" borderId="47" xfId="0" applyFont="1" applyFill="1" applyBorder="1" applyAlignment="1">
      <alignment horizontal="center" vertical="center" wrapText="1"/>
    </xf>
    <xf numFmtId="0" fontId="23" fillId="42" borderId="24" xfId="0" applyFont="1" applyFill="1" applyBorder="1" applyAlignment="1">
      <alignment vertical="top" wrapText="1"/>
    </xf>
    <xf numFmtId="0" fontId="23" fillId="42" borderId="12" xfId="0" applyFont="1" applyFill="1" applyBorder="1" applyAlignment="1">
      <alignment horizontal="left" vertical="top" wrapText="1"/>
    </xf>
    <xf numFmtId="0" fontId="24" fillId="42" borderId="33" xfId="0" applyFont="1" applyFill="1" applyBorder="1" applyAlignment="1">
      <alignment horizontal="center" vertical="center" wrapText="1"/>
    </xf>
    <xf numFmtId="0" fontId="24" fillId="42" borderId="37" xfId="0" applyFont="1" applyFill="1" applyBorder="1" applyAlignment="1">
      <alignment horizontal="center" vertical="center" wrapText="1"/>
    </xf>
    <xf numFmtId="0" fontId="23" fillId="42" borderId="80" xfId="0" applyFont="1" applyFill="1" applyBorder="1" applyAlignment="1">
      <alignment horizontal="center" vertical="center" wrapText="1"/>
    </xf>
    <xf numFmtId="0" fontId="23" fillId="42" borderId="16" xfId="0" applyFont="1" applyFill="1" applyBorder="1" applyAlignment="1">
      <alignment horizontal="center" vertical="center" wrapText="1"/>
    </xf>
    <xf numFmtId="0" fontId="24" fillId="42" borderId="48" xfId="0" applyFont="1" applyFill="1" applyBorder="1" applyAlignment="1">
      <alignment horizontal="center" vertical="center" wrapText="1"/>
    </xf>
    <xf numFmtId="0" fontId="24" fillId="42" borderId="41" xfId="0" applyFont="1" applyFill="1" applyBorder="1" applyAlignment="1">
      <alignment horizontal="center" vertical="center" wrapText="1"/>
    </xf>
    <xf numFmtId="0" fontId="23" fillId="42" borderId="47" xfId="0" applyFont="1" applyFill="1" applyBorder="1" applyAlignment="1">
      <alignment horizontal="left" vertical="top" wrapText="1"/>
    </xf>
    <xf numFmtId="0" fontId="23" fillId="42" borderId="135" xfId="0" applyFont="1" applyFill="1" applyBorder="1" applyAlignment="1">
      <alignment horizontal="left" vertical="top" wrapText="1"/>
    </xf>
    <xf numFmtId="0" fontId="23" fillId="42" borderId="43" xfId="0" applyFont="1" applyFill="1" applyBorder="1" applyAlignment="1">
      <alignment horizontal="center" vertical="center" wrapText="1"/>
    </xf>
    <xf numFmtId="0" fontId="69" fillId="0" borderId="79" xfId="0" applyFont="1" applyFill="1" applyBorder="1" applyAlignment="1">
      <alignment horizontal="center" vertical="center" wrapText="1"/>
    </xf>
    <xf numFmtId="0" fontId="24" fillId="42" borderId="80" xfId="0" applyFont="1" applyFill="1" applyBorder="1" applyAlignment="1">
      <alignment horizontal="center" vertical="center" wrapText="1"/>
    </xf>
    <xf numFmtId="0" fontId="24" fillId="42" borderId="87" xfId="0" applyFont="1" applyFill="1" applyBorder="1" applyAlignment="1">
      <alignment horizontal="center" vertical="center" wrapText="1"/>
    </xf>
    <xf numFmtId="0" fontId="28" fillId="42" borderId="27" xfId="0" applyFont="1" applyFill="1" applyBorder="1" applyAlignment="1">
      <alignment horizontal="center" vertical="center" wrapText="1"/>
    </xf>
    <xf numFmtId="0" fontId="28" fillId="42" borderId="28" xfId="0" applyFont="1" applyFill="1" applyBorder="1" applyAlignment="1">
      <alignment horizontal="center" vertical="center" wrapText="1"/>
    </xf>
    <xf numFmtId="0" fontId="28" fillId="42" borderId="29" xfId="0" applyFont="1" applyFill="1" applyBorder="1" applyAlignment="1">
      <alignment horizontal="center" vertical="center" wrapText="1"/>
    </xf>
    <xf numFmtId="0" fontId="28" fillId="42" borderId="30" xfId="0" applyFont="1" applyFill="1" applyBorder="1" applyAlignment="1">
      <alignment horizontal="center" vertical="center" wrapText="1"/>
    </xf>
    <xf numFmtId="0" fontId="28" fillId="42" borderId="0" xfId="0" applyFont="1" applyFill="1" applyBorder="1" applyAlignment="1">
      <alignment horizontal="center" vertical="center" wrapText="1"/>
    </xf>
    <xf numFmtId="0" fontId="28" fillId="42" borderId="14" xfId="0" applyFont="1" applyFill="1" applyBorder="1" applyAlignment="1">
      <alignment horizontal="center" vertical="center" wrapText="1"/>
    </xf>
    <xf numFmtId="0" fontId="28" fillId="42" borderId="80" xfId="0" applyFont="1" applyFill="1" applyBorder="1" applyAlignment="1">
      <alignment horizontal="center" vertical="center" textRotation="90" wrapText="1"/>
    </xf>
    <xf numFmtId="0" fontId="28" fillId="42" borderId="87" xfId="0" applyFont="1" applyFill="1" applyBorder="1" applyAlignment="1">
      <alignment horizontal="center" vertical="center" textRotation="90" wrapText="1"/>
    </xf>
    <xf numFmtId="0" fontId="67" fillId="0" borderId="72"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7" fillId="0" borderId="107" xfId="0" applyFont="1" applyFill="1" applyBorder="1" applyAlignment="1">
      <alignment horizontal="center" vertical="center" wrapText="1"/>
    </xf>
    <xf numFmtId="0" fontId="108" fillId="0" borderId="68" xfId="0" applyFont="1" applyFill="1" applyBorder="1" applyAlignment="1">
      <alignment horizontal="center" vertical="center"/>
    </xf>
    <xf numFmtId="0" fontId="108" fillId="0" borderId="69" xfId="0" applyFont="1" applyFill="1" applyBorder="1" applyAlignment="1">
      <alignment horizontal="center" vertical="center"/>
    </xf>
    <xf numFmtId="0" fontId="108" fillId="0" borderId="105" xfId="0" applyFont="1" applyFill="1" applyBorder="1" applyAlignment="1">
      <alignment horizontal="center" vertical="center"/>
    </xf>
    <xf numFmtId="0" fontId="108" fillId="0" borderId="72" xfId="0" applyFont="1" applyFill="1" applyBorder="1" applyAlignment="1">
      <alignment horizontal="center" vertical="center"/>
    </xf>
    <xf numFmtId="0" fontId="108" fillId="0" borderId="78" xfId="0" applyFont="1" applyFill="1" applyBorder="1" applyAlignment="1">
      <alignment horizontal="center" vertical="center"/>
    </xf>
    <xf numFmtId="0" fontId="108" fillId="0" borderId="10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79" xfId="0" applyFont="1" applyFill="1" applyBorder="1" applyAlignment="1">
      <alignment horizontal="center" vertical="center"/>
    </xf>
    <xf numFmtId="0" fontId="108" fillId="0" borderId="108" xfId="0" applyFont="1" applyFill="1" applyBorder="1" applyAlignment="1">
      <alignment horizontal="center" vertical="center"/>
    </xf>
    <xf numFmtId="0" fontId="23" fillId="42" borderId="0" xfId="0" applyFont="1" applyFill="1" applyBorder="1" applyAlignment="1">
      <alignment horizontal="left" vertical="center" wrapText="1"/>
    </xf>
    <xf numFmtId="0" fontId="29" fillId="42" borderId="0" xfId="0" applyFont="1" applyFill="1" applyBorder="1" applyAlignment="1">
      <alignment horizontal="left" vertical="center" wrapText="1"/>
    </xf>
    <xf numFmtId="0" fontId="25" fillId="42" borderId="101" xfId="0" applyFont="1" applyFill="1" applyBorder="1" applyAlignment="1">
      <alignment horizontal="center" vertical="center" wrapText="1"/>
    </xf>
    <xf numFmtId="0" fontId="25" fillId="42" borderId="100" xfId="0" applyFont="1" applyFill="1" applyBorder="1" applyAlignment="1">
      <alignment horizontal="center" vertical="center" wrapText="1"/>
    </xf>
    <xf numFmtId="0" fontId="25" fillId="42" borderId="26" xfId="0" applyFont="1" applyFill="1" applyBorder="1" applyAlignment="1">
      <alignment horizontal="center" vertical="center" wrapText="1"/>
    </xf>
    <xf numFmtId="0" fontId="29" fillId="42" borderId="27" xfId="0" applyFont="1" applyFill="1" applyBorder="1" applyAlignment="1">
      <alignment horizontal="left" vertical="center" wrapText="1"/>
    </xf>
    <xf numFmtId="0" fontId="29" fillId="42" borderId="28" xfId="0" applyFont="1" applyFill="1" applyBorder="1" applyAlignment="1">
      <alignment horizontal="left" vertical="center" wrapText="1"/>
    </xf>
    <xf numFmtId="0" fontId="29" fillId="42" borderId="29" xfId="0" applyFont="1" applyFill="1" applyBorder="1" applyAlignment="1">
      <alignment horizontal="left" vertical="center" wrapText="1"/>
    </xf>
    <xf numFmtId="0" fontId="29" fillId="42" borderId="31" xfId="0" applyFont="1" applyFill="1" applyBorder="1" applyAlignment="1">
      <alignment horizontal="left" vertical="center" wrapText="1"/>
    </xf>
    <xf numFmtId="0" fontId="29" fillId="42" borderId="11" xfId="0" applyFont="1" applyFill="1" applyBorder="1" applyAlignment="1">
      <alignment horizontal="left" vertical="center" wrapText="1"/>
    </xf>
    <xf numFmtId="0" fontId="29" fillId="42" borderId="15" xfId="0" applyFont="1" applyFill="1" applyBorder="1" applyAlignment="1">
      <alignment horizontal="left" vertical="center" wrapText="1"/>
    </xf>
    <xf numFmtId="0" fontId="62" fillId="43" borderId="107" xfId="0" applyFont="1" applyFill="1" applyBorder="1" applyAlignment="1">
      <alignment horizontal="center" vertical="center" wrapText="1"/>
    </xf>
    <xf numFmtId="0" fontId="67" fillId="43" borderId="79" xfId="0" applyFont="1" applyFill="1" applyBorder="1" applyAlignment="1">
      <alignment horizontal="center" vertical="center" wrapText="1"/>
    </xf>
    <xf numFmtId="14" fontId="26" fillId="42" borderId="10" xfId="0" applyNumberFormat="1" applyFont="1" applyFill="1" applyBorder="1" applyAlignment="1">
      <alignment horizontal="center" vertical="center" wrapText="1"/>
    </xf>
    <xf numFmtId="0" fontId="24" fillId="42" borderId="10" xfId="0" applyFont="1" applyFill="1" applyBorder="1" applyAlignment="1">
      <alignment horizontal="center" vertical="center" wrapText="1"/>
    </xf>
    <xf numFmtId="0" fontId="23" fillId="42" borderId="134" xfId="0" applyNumberFormat="1" applyFont="1" applyFill="1" applyBorder="1" applyAlignment="1">
      <alignment horizontal="center" vertical="center" wrapText="1"/>
    </xf>
    <xf numFmtId="0" fontId="104" fillId="42" borderId="32" xfId="0" applyFont="1" applyFill="1" applyBorder="1" applyAlignment="1" applyProtection="1">
      <alignment horizontal="center"/>
      <protection/>
    </xf>
    <xf numFmtId="0" fontId="104" fillId="42" borderId="19" xfId="0" applyFont="1" applyFill="1" applyBorder="1" applyAlignment="1" applyProtection="1">
      <alignment horizontal="center"/>
      <protection/>
    </xf>
    <xf numFmtId="0" fontId="104" fillId="42" borderId="49" xfId="0" applyFont="1" applyFill="1" applyBorder="1" applyAlignment="1" applyProtection="1">
      <alignment horizontal="center"/>
      <protection/>
    </xf>
    <xf numFmtId="0" fontId="104" fillId="42" borderId="50" xfId="0" applyFont="1" applyFill="1" applyBorder="1" applyAlignment="1" applyProtection="1">
      <alignment horizontal="center"/>
      <protection/>
    </xf>
    <xf numFmtId="0" fontId="104" fillId="42" borderId="12" xfId="0" applyFont="1" applyFill="1" applyBorder="1" applyAlignment="1" applyProtection="1">
      <alignment horizontal="center" vertical="center" wrapText="1"/>
      <protection locked="0"/>
    </xf>
    <xf numFmtId="0" fontId="104" fillId="42" borderId="25" xfId="0" applyFont="1" applyFill="1" applyBorder="1" applyAlignment="1" applyProtection="1">
      <alignment horizontal="center" vertical="center" wrapText="1"/>
      <protection locked="0"/>
    </xf>
    <xf numFmtId="0" fontId="104" fillId="42" borderId="12" xfId="0" applyFont="1" applyFill="1" applyBorder="1" applyAlignment="1" applyProtection="1">
      <alignment horizontal="left" vertical="center" wrapText="1"/>
      <protection locked="0"/>
    </xf>
    <xf numFmtId="0" fontId="104" fillId="42" borderId="25" xfId="0" applyFont="1" applyFill="1" applyBorder="1" applyAlignment="1" applyProtection="1">
      <alignment horizontal="left" vertical="center" wrapText="1"/>
      <protection locked="0"/>
    </xf>
    <xf numFmtId="0" fontId="25" fillId="42" borderId="12" xfId="0" applyFont="1" applyFill="1" applyBorder="1" applyAlignment="1" applyProtection="1">
      <alignment horizontal="center" vertical="center" wrapText="1"/>
      <protection/>
    </xf>
    <xf numFmtId="0" fontId="25" fillId="42" borderId="25" xfId="0" applyFont="1" applyFill="1" applyBorder="1" applyAlignment="1" applyProtection="1">
      <alignment horizontal="center" vertical="center" wrapText="1"/>
      <protection/>
    </xf>
    <xf numFmtId="0" fontId="104" fillId="42" borderId="12" xfId="0" applyFont="1" applyFill="1" applyBorder="1" applyAlignment="1" applyProtection="1">
      <alignment horizontal="center" vertical="center" wrapText="1"/>
      <protection/>
    </xf>
    <xf numFmtId="0" fontId="104" fillId="42" borderId="25" xfId="0" applyFont="1" applyFill="1" applyBorder="1" applyAlignment="1" applyProtection="1">
      <alignment horizontal="center" vertical="center" wrapText="1"/>
      <protection/>
    </xf>
    <xf numFmtId="14" fontId="104" fillId="42" borderId="12" xfId="0" applyNumberFormat="1" applyFont="1" applyFill="1" applyBorder="1" applyAlignment="1" applyProtection="1">
      <alignment horizontal="center" vertical="center" wrapText="1"/>
      <protection locked="0"/>
    </xf>
    <xf numFmtId="14" fontId="104" fillId="42" borderId="25" xfId="0" applyNumberFormat="1" applyFont="1" applyFill="1" applyBorder="1" applyAlignment="1" applyProtection="1">
      <alignment horizontal="center" vertical="center" wrapText="1"/>
      <protection locked="0"/>
    </xf>
    <xf numFmtId="0" fontId="104" fillId="40" borderId="12" xfId="0" applyFont="1" applyFill="1" applyBorder="1" applyAlignment="1" applyProtection="1">
      <alignment horizontal="center" vertical="center" wrapText="1"/>
      <protection locked="0"/>
    </xf>
    <xf numFmtId="0" fontId="104" fillId="40" borderId="25" xfId="0" applyFont="1" applyFill="1" applyBorder="1" applyAlignment="1" applyProtection="1">
      <alignment horizontal="center" vertical="center" wrapText="1"/>
      <protection locked="0"/>
    </xf>
    <xf numFmtId="9" fontId="104" fillId="40" borderId="10" xfId="0" applyNumberFormat="1" applyFont="1" applyFill="1" applyBorder="1" applyAlignment="1" applyProtection="1">
      <alignment horizontal="center" vertical="center" wrapText="1"/>
      <protection locked="0"/>
    </xf>
    <xf numFmtId="0" fontId="104" fillId="40" borderId="10" xfId="0" applyFont="1" applyFill="1" applyBorder="1" applyAlignment="1" applyProtection="1">
      <alignment horizontal="center" vertical="center" wrapText="1"/>
      <protection locked="0"/>
    </xf>
    <xf numFmtId="0" fontId="104" fillId="42" borderId="12" xfId="0" applyFont="1" applyFill="1" applyBorder="1" applyAlignment="1" applyProtection="1">
      <alignment horizontal="center" vertical="center"/>
      <protection locked="0"/>
    </xf>
    <xf numFmtId="0" fontId="104" fillId="42" borderId="25" xfId="0" applyFont="1" applyFill="1" applyBorder="1" applyAlignment="1" applyProtection="1">
      <alignment horizontal="center" vertical="center"/>
      <protection locked="0"/>
    </xf>
    <xf numFmtId="0" fontId="104" fillId="42" borderId="12" xfId="0" applyFont="1" applyFill="1" applyBorder="1" applyAlignment="1" applyProtection="1">
      <alignment horizontal="center" vertical="center"/>
      <protection/>
    </xf>
    <xf numFmtId="0" fontId="104" fillId="42" borderId="25" xfId="0" applyFont="1" applyFill="1" applyBorder="1" applyAlignment="1" applyProtection="1">
      <alignment horizontal="center" vertical="center"/>
      <protection/>
    </xf>
    <xf numFmtId="0" fontId="109" fillId="42" borderId="12" xfId="0" applyFont="1" applyFill="1" applyBorder="1" applyAlignment="1" applyProtection="1">
      <alignment horizontal="center" vertical="center" wrapText="1"/>
      <protection locked="0"/>
    </xf>
    <xf numFmtId="0" fontId="109" fillId="42" borderId="25" xfId="0" applyFont="1" applyFill="1" applyBorder="1" applyAlignment="1" applyProtection="1">
      <alignment horizontal="center" vertical="center" wrapText="1"/>
      <protection locked="0"/>
    </xf>
    <xf numFmtId="0" fontId="104" fillId="39" borderId="12" xfId="0" applyFont="1" applyFill="1" applyBorder="1" applyAlignment="1" applyProtection="1">
      <alignment horizontal="center" vertical="center" wrapText="1"/>
      <protection locked="0"/>
    </xf>
    <xf numFmtId="0" fontId="104" fillId="39" borderId="25" xfId="0" applyFont="1" applyFill="1" applyBorder="1" applyAlignment="1" applyProtection="1">
      <alignment horizontal="center" vertical="center" wrapText="1"/>
      <protection locked="0"/>
    </xf>
    <xf numFmtId="0" fontId="67" fillId="0" borderId="81" xfId="0" applyFont="1" applyFill="1" applyBorder="1" applyAlignment="1">
      <alignment horizontal="center" vertical="center"/>
    </xf>
    <xf numFmtId="0" fontId="67" fillId="0" borderId="82" xfId="0" applyFont="1" applyFill="1" applyBorder="1" applyAlignment="1">
      <alignment horizontal="center" vertical="center"/>
    </xf>
    <xf numFmtId="0" fontId="67" fillId="0" borderId="57" xfId="0" applyFont="1" applyFill="1" applyBorder="1" applyAlignment="1">
      <alignment horizontal="center" vertical="center"/>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60" xfId="0" applyFont="1" applyFill="1" applyBorder="1" applyAlignment="1">
      <alignment horizontal="center" vertical="center"/>
    </xf>
    <xf numFmtId="9" fontId="104" fillId="42" borderId="32" xfId="0" applyNumberFormat="1" applyFont="1" applyFill="1" applyBorder="1" applyAlignment="1" applyProtection="1">
      <alignment horizontal="center" vertical="center" wrapText="1"/>
      <protection locked="0"/>
    </xf>
    <xf numFmtId="0" fontId="104" fillId="42" borderId="19" xfId="0" applyFont="1" applyFill="1" applyBorder="1" applyAlignment="1" applyProtection="1">
      <alignment horizontal="center" vertical="center" wrapText="1"/>
      <protection locked="0"/>
    </xf>
    <xf numFmtId="0" fontId="104" fillId="42" borderId="20" xfId="0" applyFont="1" applyFill="1" applyBorder="1" applyAlignment="1" applyProtection="1">
      <alignment horizontal="center" vertical="center" wrapText="1"/>
      <protection locked="0"/>
    </xf>
    <xf numFmtId="0" fontId="104" fillId="42" borderId="22" xfId="0" applyFont="1" applyFill="1" applyBorder="1" applyAlignment="1" applyProtection="1">
      <alignment horizontal="center" vertical="center" wrapText="1"/>
      <protection locked="0"/>
    </xf>
    <xf numFmtId="0" fontId="67" fillId="0" borderId="106" xfId="0" applyFont="1" applyFill="1" applyBorder="1" applyAlignment="1">
      <alignment horizontal="center" vertical="center"/>
    </xf>
    <xf numFmtId="14" fontId="67" fillId="0" borderId="105" xfId="0" applyNumberFormat="1" applyFont="1" applyFill="1" applyBorder="1" applyAlignment="1">
      <alignment horizontal="center" vertical="center"/>
    </xf>
    <xf numFmtId="0" fontId="67" fillId="0" borderId="105" xfId="0" applyFont="1" applyFill="1" applyBorder="1" applyAlignment="1">
      <alignment horizontal="center" vertical="center"/>
    </xf>
    <xf numFmtId="0" fontId="71" fillId="43" borderId="99" xfId="0" applyFont="1" applyFill="1" applyBorder="1" applyAlignment="1">
      <alignment horizontal="center" vertical="center"/>
    </xf>
    <xf numFmtId="0" fontId="71" fillId="43" borderId="136" xfId="0" applyFont="1" applyFill="1" applyBorder="1" applyAlignment="1">
      <alignment horizontal="center" vertical="center"/>
    </xf>
    <xf numFmtId="0" fontId="71" fillId="43" borderId="101" xfId="0" applyFont="1" applyFill="1" applyBorder="1" applyAlignment="1">
      <alignment horizontal="center" vertical="center"/>
    </xf>
    <xf numFmtId="0" fontId="71" fillId="43" borderId="100" xfId="0" applyFont="1" applyFill="1" applyBorder="1" applyAlignment="1">
      <alignment horizontal="center" vertical="center"/>
    </xf>
    <xf numFmtId="0" fontId="71" fillId="43" borderId="26" xfId="0" applyFont="1" applyFill="1" applyBorder="1" applyAlignment="1">
      <alignment horizontal="center" vertical="center"/>
    </xf>
    <xf numFmtId="0" fontId="71" fillId="43" borderId="137" xfId="0" applyFont="1" applyFill="1" applyBorder="1" applyAlignment="1">
      <alignment horizontal="center" vertical="center"/>
    </xf>
    <xf numFmtId="0" fontId="71" fillId="43" borderId="138" xfId="0" applyFont="1" applyFill="1" applyBorder="1" applyAlignment="1">
      <alignment horizontal="center" vertical="center"/>
    </xf>
    <xf numFmtId="0" fontId="72" fillId="43" borderId="137" xfId="0" applyFont="1" applyFill="1" applyBorder="1" applyAlignment="1">
      <alignment horizontal="center" vertical="center" wrapText="1"/>
    </xf>
    <xf numFmtId="0" fontId="72" fillId="43" borderId="99" xfId="0" applyFont="1" applyFill="1" applyBorder="1" applyAlignment="1">
      <alignment horizontal="center" vertical="center" wrapText="1"/>
    </xf>
    <xf numFmtId="0" fontId="72" fillId="43" borderId="136" xfId="0" applyFont="1" applyFill="1" applyBorder="1" applyAlignment="1">
      <alignment horizontal="center" vertical="center" wrapText="1"/>
    </xf>
    <xf numFmtId="0" fontId="72" fillId="43" borderId="101" xfId="0" applyFont="1" applyFill="1" applyBorder="1" applyAlignment="1">
      <alignment horizontal="center" vertical="center" wrapText="1"/>
    </xf>
    <xf numFmtId="0" fontId="72" fillId="43" borderId="100" xfId="0" applyFont="1" applyFill="1" applyBorder="1" applyAlignment="1">
      <alignment horizontal="center" vertical="center" wrapText="1"/>
    </xf>
    <xf numFmtId="0" fontId="72" fillId="43" borderId="26" xfId="0" applyFont="1" applyFill="1" applyBorder="1" applyAlignment="1">
      <alignment horizontal="center" vertical="center" wrapText="1"/>
    </xf>
    <xf numFmtId="9" fontId="36" fillId="42" borderId="35" xfId="0" applyNumberFormat="1" applyFont="1" applyFill="1" applyBorder="1" applyAlignment="1" applyProtection="1">
      <alignment horizontal="center" vertical="center" wrapText="1"/>
      <protection locked="0"/>
    </xf>
    <xf numFmtId="9" fontId="36" fillId="42" borderId="42" xfId="0" applyNumberFormat="1" applyFont="1" applyFill="1" applyBorder="1" applyAlignment="1" applyProtection="1">
      <alignment horizontal="center" vertical="center" wrapText="1"/>
      <protection locked="0"/>
    </xf>
    <xf numFmtId="0" fontId="25" fillId="43" borderId="94" xfId="0" applyFont="1" applyFill="1" applyBorder="1" applyAlignment="1" applyProtection="1">
      <alignment horizontal="center" vertical="center" textRotation="90" wrapText="1"/>
      <protection/>
    </xf>
    <xf numFmtId="0" fontId="25" fillId="43" borderId="91" xfId="0" applyFont="1" applyFill="1" applyBorder="1" applyAlignment="1" applyProtection="1">
      <alignment horizontal="center" vertical="center" textRotation="90" wrapText="1"/>
      <protection/>
    </xf>
    <xf numFmtId="0" fontId="25" fillId="43" borderId="94" xfId="0" applyFont="1" applyFill="1" applyBorder="1" applyAlignment="1">
      <alignment horizontal="center" vertical="center" wrapText="1"/>
    </xf>
    <xf numFmtId="0" fontId="25" fillId="43" borderId="91" xfId="0" applyFont="1" applyFill="1" applyBorder="1" applyAlignment="1">
      <alignment horizontal="center" vertical="center" wrapText="1"/>
    </xf>
    <xf numFmtId="0" fontId="25" fillId="43" borderId="34" xfId="0" applyFont="1" applyFill="1" applyBorder="1" applyAlignment="1" applyProtection="1">
      <alignment horizontal="center" vertical="center" wrapText="1"/>
      <protection/>
    </xf>
    <xf numFmtId="0" fontId="25" fillId="43" borderId="35" xfId="0" applyFont="1" applyFill="1" applyBorder="1" applyAlignment="1" applyProtection="1">
      <alignment horizontal="center" vertical="center" wrapText="1"/>
      <protection/>
    </xf>
    <xf numFmtId="0" fontId="25" fillId="43" borderId="123" xfId="0" applyFont="1" applyFill="1" applyBorder="1" applyAlignment="1" applyProtection="1">
      <alignment horizontal="center" vertical="center" wrapText="1"/>
      <protection/>
    </xf>
    <xf numFmtId="0" fontId="25" fillId="43" borderId="10" xfId="0" applyFont="1" applyFill="1" applyBorder="1" applyAlignment="1" applyProtection="1">
      <alignment horizontal="center" vertical="center" wrapText="1"/>
      <protection/>
    </xf>
    <xf numFmtId="0" fontId="25" fillId="43" borderId="125" xfId="0" applyFont="1" applyFill="1" applyBorder="1" applyAlignment="1">
      <alignment horizontal="center" vertical="center" wrapText="1"/>
    </xf>
    <xf numFmtId="0" fontId="25" fillId="43" borderId="35" xfId="0" applyFont="1" applyFill="1" applyBorder="1" applyAlignment="1">
      <alignment horizontal="center" vertical="center" wrapText="1"/>
    </xf>
    <xf numFmtId="0" fontId="25" fillId="43" borderId="42" xfId="0" applyFont="1" applyFill="1" applyBorder="1" applyAlignment="1">
      <alignment horizontal="center" vertical="center" wrapText="1"/>
    </xf>
    <xf numFmtId="0" fontId="25" fillId="43" borderId="76" xfId="0" applyFont="1" applyFill="1" applyBorder="1" applyAlignment="1">
      <alignment horizontal="center" vertical="center" wrapText="1"/>
    </xf>
    <xf numFmtId="0" fontId="25" fillId="43" borderId="71" xfId="0" applyFont="1" applyFill="1" applyBorder="1" applyAlignment="1">
      <alignment horizontal="center" vertical="center" wrapText="1"/>
    </xf>
    <xf numFmtId="0" fontId="25" fillId="43" borderId="98" xfId="0" applyFont="1" applyFill="1" applyBorder="1" applyAlignment="1">
      <alignment horizontal="center" vertical="center" wrapText="1"/>
    </xf>
    <xf numFmtId="0" fontId="34" fillId="42" borderId="101" xfId="0" applyFont="1" applyFill="1" applyBorder="1" applyAlignment="1">
      <alignment horizontal="left" vertical="center" wrapText="1"/>
    </xf>
    <xf numFmtId="0" fontId="34" fillId="42" borderId="100" xfId="0" applyFont="1" applyFill="1" applyBorder="1" applyAlignment="1">
      <alignment horizontal="left" vertical="center" wrapText="1"/>
    </xf>
    <xf numFmtId="0" fontId="34" fillId="42" borderId="26" xfId="0" applyFont="1" applyFill="1" applyBorder="1" applyAlignment="1">
      <alignment horizontal="left" vertical="center" wrapText="1"/>
    </xf>
    <xf numFmtId="0" fontId="30" fillId="42" borderId="30" xfId="0" applyFont="1" applyFill="1" applyBorder="1" applyAlignment="1" applyProtection="1">
      <alignment horizontal="left" vertical="center" wrapText="1"/>
      <protection/>
    </xf>
    <xf numFmtId="0" fontId="30" fillId="42" borderId="0" xfId="0" applyFont="1" applyFill="1" applyBorder="1" applyAlignment="1" applyProtection="1">
      <alignment horizontal="left" vertical="center" wrapText="1"/>
      <protection/>
    </xf>
    <xf numFmtId="0" fontId="30" fillId="42" borderId="14" xfId="0" applyFont="1" applyFill="1" applyBorder="1" applyAlignment="1" applyProtection="1">
      <alignment horizontal="left" vertical="center" wrapText="1"/>
      <protection/>
    </xf>
    <xf numFmtId="0" fontId="30" fillId="42" borderId="31" xfId="0" applyFont="1" applyFill="1" applyBorder="1" applyAlignment="1" applyProtection="1">
      <alignment horizontal="left" vertical="center" wrapText="1"/>
      <protection/>
    </xf>
    <xf numFmtId="0" fontId="30" fillId="42" borderId="11" xfId="0" applyFont="1" applyFill="1" applyBorder="1" applyAlignment="1" applyProtection="1">
      <alignment horizontal="left" vertical="center" wrapText="1"/>
      <protection/>
    </xf>
    <xf numFmtId="0" fontId="30" fillId="42" borderId="15" xfId="0" applyFont="1" applyFill="1" applyBorder="1" applyAlignment="1" applyProtection="1">
      <alignment horizontal="left" vertical="center" wrapText="1"/>
      <protection/>
    </xf>
    <xf numFmtId="0" fontId="25" fillId="43" borderId="132" xfId="0" applyFont="1" applyFill="1" applyBorder="1" applyAlignment="1" applyProtection="1">
      <alignment horizontal="center" vertical="center" wrapText="1"/>
      <protection/>
    </xf>
    <xf numFmtId="0" fontId="25" fillId="43" borderId="139" xfId="0" applyFont="1" applyFill="1" applyBorder="1" applyAlignment="1" applyProtection="1">
      <alignment horizontal="center" vertical="center" wrapText="1"/>
      <protection/>
    </xf>
    <xf numFmtId="0" fontId="25" fillId="43" borderId="93" xfId="0" applyFont="1" applyFill="1" applyBorder="1" applyAlignment="1" applyProtection="1">
      <alignment horizontal="center" vertical="center" wrapText="1"/>
      <protection/>
    </xf>
    <xf numFmtId="0" fontId="25" fillId="43" borderId="133" xfId="0" applyFont="1" applyFill="1" applyBorder="1" applyAlignment="1" applyProtection="1">
      <alignment horizontal="center" vertical="center" wrapText="1"/>
      <protection/>
    </xf>
    <xf numFmtId="0" fontId="25" fillId="43" borderId="140" xfId="0" applyFont="1" applyFill="1" applyBorder="1" applyAlignment="1" applyProtection="1">
      <alignment horizontal="center" vertical="center" wrapText="1"/>
      <protection/>
    </xf>
    <xf numFmtId="0" fontId="25" fillId="43" borderId="94" xfId="0" applyFont="1" applyFill="1" applyBorder="1" applyAlignment="1" applyProtection="1">
      <alignment horizontal="center" vertical="center" wrapText="1"/>
      <protection/>
    </xf>
    <xf numFmtId="0" fontId="30" fillId="42" borderId="25" xfId="0" applyFont="1" applyFill="1" applyBorder="1" applyAlignment="1" applyProtection="1">
      <alignment horizontal="center" vertical="center" wrapText="1"/>
      <protection/>
    </xf>
    <xf numFmtId="0" fontId="30" fillId="42" borderId="24" xfId="0" applyFont="1" applyFill="1" applyBorder="1" applyAlignment="1" applyProtection="1">
      <alignment horizontal="center" vertical="center" wrapText="1"/>
      <protection/>
    </xf>
    <xf numFmtId="0" fontId="25" fillId="43" borderId="93" xfId="0" applyFont="1" applyFill="1" applyBorder="1" applyAlignment="1" applyProtection="1">
      <alignment horizontal="center" vertical="center"/>
      <protection/>
    </xf>
    <xf numFmtId="0" fontId="25" fillId="43" borderId="94" xfId="0" applyFont="1" applyFill="1" applyBorder="1" applyAlignment="1" applyProtection="1">
      <alignment horizontal="center" vertical="center"/>
      <protection/>
    </xf>
    <xf numFmtId="0" fontId="25" fillId="43" borderId="93" xfId="0" applyFont="1" applyFill="1" applyBorder="1" applyAlignment="1" applyProtection="1">
      <alignment horizontal="center"/>
      <protection/>
    </xf>
    <xf numFmtId="0" fontId="25" fillId="43" borderId="141" xfId="0" applyFont="1" applyFill="1" applyBorder="1" applyAlignment="1">
      <alignment horizontal="center" vertical="center" wrapText="1"/>
    </xf>
    <xf numFmtId="0" fontId="25" fillId="43" borderId="142" xfId="0" applyFont="1" applyFill="1" applyBorder="1" applyAlignment="1">
      <alignment horizontal="center" vertical="center" wrapText="1"/>
    </xf>
    <xf numFmtId="0" fontId="25" fillId="43" borderId="143" xfId="0" applyFont="1" applyFill="1" applyBorder="1" applyAlignment="1">
      <alignment horizontal="center" vertical="center" wrapText="1"/>
    </xf>
    <xf numFmtId="0" fontId="25" fillId="43" borderId="96" xfId="0" applyFont="1" applyFill="1" applyBorder="1" applyAlignment="1">
      <alignment horizontal="center" vertical="center" wrapText="1"/>
    </xf>
    <xf numFmtId="0" fontId="25" fillId="43" borderId="144" xfId="0" applyFont="1" applyFill="1" applyBorder="1" applyAlignment="1">
      <alignment horizontal="center" vertical="center" wrapText="1"/>
    </xf>
    <xf numFmtId="0" fontId="25" fillId="43" borderId="145" xfId="0" applyFont="1" applyFill="1" applyBorder="1" applyAlignment="1">
      <alignment horizontal="center" vertical="center" wrapText="1"/>
    </xf>
    <xf numFmtId="0" fontId="25" fillId="43" borderId="14" xfId="0" applyFont="1" applyFill="1" applyBorder="1" applyAlignment="1">
      <alignment horizontal="center" vertical="center" wrapText="1"/>
    </xf>
    <xf numFmtId="0" fontId="27" fillId="0" borderId="79" xfId="0" applyFont="1" applyBorder="1" applyAlignment="1">
      <alignment horizontal="center" vertical="center"/>
    </xf>
    <xf numFmtId="0" fontId="25" fillId="43" borderId="146" xfId="0" applyFont="1" applyFill="1" applyBorder="1" applyAlignment="1" applyProtection="1">
      <alignment horizontal="center" vertical="center" textRotation="90" wrapText="1"/>
      <protection/>
    </xf>
    <xf numFmtId="0" fontId="25" fillId="42" borderId="101" xfId="0" applyFont="1" applyFill="1" applyBorder="1" applyAlignment="1" applyProtection="1">
      <alignment horizontal="left" vertical="center" wrapText="1"/>
      <protection/>
    </xf>
    <xf numFmtId="0" fontId="25" fillId="42" borderId="100" xfId="0" applyFont="1" applyFill="1" applyBorder="1" applyAlignment="1" applyProtection="1">
      <alignment horizontal="left" vertical="center" wrapText="1"/>
      <protection/>
    </xf>
    <xf numFmtId="0" fontId="25" fillId="42" borderId="26" xfId="0" applyFont="1" applyFill="1" applyBorder="1" applyAlignment="1" applyProtection="1">
      <alignment horizontal="left" vertical="center" wrapText="1"/>
      <protection/>
    </xf>
    <xf numFmtId="0" fontId="27" fillId="43" borderId="63" xfId="0" applyFont="1" applyFill="1" applyBorder="1" applyAlignment="1">
      <alignment horizontal="center" vertical="center"/>
    </xf>
    <xf numFmtId="0" fontId="27" fillId="43" borderId="79" xfId="0" applyFont="1" applyFill="1" applyBorder="1" applyAlignment="1">
      <alignment horizontal="center" vertical="center"/>
    </xf>
    <xf numFmtId="0" fontId="27" fillId="43" borderId="108" xfId="0" applyFont="1" applyFill="1" applyBorder="1" applyAlignment="1">
      <alignment horizontal="center" vertical="center"/>
    </xf>
    <xf numFmtId="49" fontId="34" fillId="42" borderId="101" xfId="0" applyNumberFormat="1" applyFont="1" applyFill="1" applyBorder="1" applyAlignment="1">
      <alignment horizontal="left" vertical="center" wrapText="1"/>
    </xf>
    <xf numFmtId="49" fontId="34" fillId="42" borderId="100" xfId="0" applyNumberFormat="1" applyFont="1" applyFill="1" applyBorder="1" applyAlignment="1">
      <alignment horizontal="left" vertical="center" wrapText="1"/>
    </xf>
    <xf numFmtId="49" fontId="34" fillId="42" borderId="26" xfId="0" applyNumberFormat="1" applyFont="1" applyFill="1" applyBorder="1" applyAlignment="1">
      <alignment horizontal="left" vertical="center" wrapText="1"/>
    </xf>
    <xf numFmtId="0" fontId="27" fillId="43" borderId="101" xfId="0" applyFont="1" applyFill="1" applyBorder="1" applyAlignment="1">
      <alignment horizontal="left" vertical="center" wrapText="1"/>
    </xf>
    <xf numFmtId="0" fontId="27" fillId="43" borderId="100" xfId="0" applyFont="1" applyFill="1" applyBorder="1" applyAlignment="1">
      <alignment horizontal="left" vertical="center" wrapText="1"/>
    </xf>
    <xf numFmtId="0" fontId="27" fillId="43" borderId="26" xfId="0" applyFont="1" applyFill="1" applyBorder="1" applyAlignment="1">
      <alignment horizontal="left" vertical="center" wrapText="1"/>
    </xf>
    <xf numFmtId="0" fontId="34" fillId="42" borderId="79" xfId="0" applyFont="1" applyFill="1" applyBorder="1" applyAlignment="1">
      <alignment horizontal="center" vertical="center"/>
    </xf>
    <xf numFmtId="0" fontId="34" fillId="42" borderId="108" xfId="0" applyFont="1" applyFill="1" applyBorder="1" applyAlignment="1">
      <alignment horizontal="center" vertical="center"/>
    </xf>
    <xf numFmtId="14" fontId="34" fillId="42" borderId="39" xfId="0" applyNumberFormat="1" applyFont="1" applyFill="1" applyBorder="1" applyAlignment="1">
      <alignment horizontal="center" vertical="center"/>
    </xf>
    <xf numFmtId="14" fontId="34" fillId="42" borderId="43" xfId="0" applyNumberFormat="1" applyFont="1" applyFill="1" applyBorder="1" applyAlignment="1">
      <alignment horizontal="center" vertical="center"/>
    </xf>
    <xf numFmtId="0" fontId="30" fillId="42" borderId="0" xfId="0" applyFont="1" applyFill="1" applyBorder="1" applyAlignment="1" applyProtection="1">
      <alignment horizontal="left" vertical="top"/>
      <protection/>
    </xf>
    <xf numFmtId="183" fontId="25" fillId="42" borderId="69" xfId="0" applyNumberFormat="1" applyFont="1" applyFill="1" applyBorder="1" applyAlignment="1">
      <alignment horizontal="center" vertical="center"/>
    </xf>
    <xf numFmtId="183" fontId="25" fillId="42" borderId="105" xfId="0" applyNumberFormat="1" applyFont="1" applyFill="1" applyBorder="1" applyAlignment="1">
      <alignment horizontal="center" vertical="center"/>
    </xf>
    <xf numFmtId="0" fontId="27" fillId="43" borderId="101" xfId="0" applyFont="1" applyFill="1" applyBorder="1" applyAlignment="1">
      <alignment horizontal="center" vertical="center"/>
    </xf>
    <xf numFmtId="0" fontId="27" fillId="43" borderId="100" xfId="0" applyFont="1" applyFill="1" applyBorder="1" applyAlignment="1">
      <alignment horizontal="center" vertical="center"/>
    </xf>
    <xf numFmtId="0" fontId="27" fillId="43" borderId="26" xfId="0" applyFont="1" applyFill="1" applyBorder="1" applyAlignment="1">
      <alignment horizontal="center" vertical="center"/>
    </xf>
    <xf numFmtId="0" fontId="27" fillId="0" borderId="69" xfId="0" applyFont="1" applyBorder="1" applyAlignment="1">
      <alignment horizontal="center" vertical="center"/>
    </xf>
    <xf numFmtId="0" fontId="34" fillId="42" borderId="69" xfId="0" applyFont="1" applyFill="1" applyBorder="1" applyAlignment="1">
      <alignment horizontal="center" vertical="center"/>
    </xf>
    <xf numFmtId="0" fontId="34" fillId="42" borderId="105" xfId="0" applyFont="1" applyFill="1" applyBorder="1" applyAlignment="1">
      <alignment horizontal="center" vertical="center"/>
    </xf>
    <xf numFmtId="0" fontId="34" fillId="42" borderId="35" xfId="0" applyFont="1" applyFill="1" applyBorder="1" applyAlignment="1">
      <alignment horizontal="center" vertical="center"/>
    </xf>
    <xf numFmtId="0" fontId="34" fillId="42" borderId="42" xfId="0" applyFont="1" applyFill="1" applyBorder="1" applyAlignment="1">
      <alignment horizontal="center" vertical="center"/>
    </xf>
    <xf numFmtId="0" fontId="27" fillId="0" borderId="78" xfId="0" applyFont="1" applyBorder="1" applyAlignment="1">
      <alignment horizontal="center" vertical="center"/>
    </xf>
    <xf numFmtId="0" fontId="34" fillId="42" borderId="78" xfId="0" applyFont="1" applyFill="1" applyBorder="1" applyAlignment="1">
      <alignment horizontal="center" vertical="center"/>
    </xf>
    <xf numFmtId="0" fontId="34" fillId="42" borderId="106" xfId="0" applyFont="1" applyFill="1" applyBorder="1" applyAlignment="1">
      <alignment horizontal="center" vertical="center"/>
    </xf>
    <xf numFmtId="182" fontId="34" fillId="42" borderId="10" xfId="0" applyNumberFormat="1" applyFont="1" applyFill="1" applyBorder="1" applyAlignment="1">
      <alignment horizontal="center" vertical="center"/>
    </xf>
    <xf numFmtId="182" fontId="34" fillId="42" borderId="124" xfId="0" applyNumberFormat="1" applyFont="1" applyFill="1" applyBorder="1" applyAlignment="1">
      <alignment horizontal="center" vertical="center"/>
    </xf>
    <xf numFmtId="0" fontId="25" fillId="43" borderId="147" xfId="0" applyFont="1" applyFill="1" applyBorder="1" applyAlignment="1">
      <alignment horizontal="center" vertical="center" wrapText="1"/>
    </xf>
    <xf numFmtId="0" fontId="25" fillId="43" borderId="148" xfId="0" applyFont="1" applyFill="1" applyBorder="1" applyAlignment="1">
      <alignment horizontal="center" vertical="center" wrapText="1"/>
    </xf>
    <xf numFmtId="0" fontId="25" fillId="43" borderId="140" xfId="0" applyFont="1" applyFill="1" applyBorder="1" applyAlignment="1">
      <alignment horizontal="center" vertical="center" wrapText="1"/>
    </xf>
    <xf numFmtId="0" fontId="25" fillId="43" borderId="146" xfId="0" applyFont="1" applyFill="1" applyBorder="1" applyAlignment="1">
      <alignment horizontal="center" vertical="center" wrapText="1"/>
    </xf>
    <xf numFmtId="0" fontId="25" fillId="43" borderId="149" xfId="0" applyFont="1" applyFill="1" applyBorder="1" applyAlignment="1">
      <alignment horizontal="center" vertical="center" wrapText="1"/>
    </xf>
    <xf numFmtId="0" fontId="25" fillId="43" borderId="150" xfId="0" applyFont="1" applyFill="1" applyBorder="1" applyAlignment="1">
      <alignment horizontal="center" vertical="center" wrapText="1"/>
    </xf>
    <xf numFmtId="0" fontId="104" fillId="42" borderId="10" xfId="0" applyFont="1" applyFill="1" applyBorder="1" applyAlignment="1" applyProtection="1">
      <alignment horizontal="center" vertical="center" wrapText="1"/>
      <protection locked="0"/>
    </xf>
    <xf numFmtId="14" fontId="104" fillId="42" borderId="10" xfId="0" applyNumberFormat="1" applyFont="1" applyFill="1" applyBorder="1" applyAlignment="1" applyProtection="1">
      <alignment horizontal="center" vertical="center" wrapText="1"/>
      <protection locked="0"/>
    </xf>
    <xf numFmtId="0" fontId="25" fillId="42" borderId="10" xfId="0" applyFont="1" applyFill="1" applyBorder="1" applyAlignment="1" applyProtection="1">
      <alignment horizontal="center" vertical="center" wrapText="1"/>
      <protection/>
    </xf>
    <xf numFmtId="0" fontId="104" fillId="42" borderId="10" xfId="0" applyFont="1" applyFill="1" applyBorder="1" applyAlignment="1" applyProtection="1">
      <alignment horizontal="center" vertical="center" wrapText="1"/>
      <protection/>
    </xf>
    <xf numFmtId="0" fontId="104" fillId="42" borderId="10" xfId="0" applyFont="1" applyFill="1" applyBorder="1" applyAlignment="1" applyProtection="1">
      <alignment horizontal="center" vertical="center"/>
      <protection/>
    </xf>
    <xf numFmtId="0" fontId="109" fillId="42" borderId="10" xfId="0" applyFont="1" applyFill="1" applyBorder="1" applyAlignment="1" applyProtection="1">
      <alignment horizontal="center" vertical="center" wrapText="1"/>
      <protection locked="0"/>
    </xf>
    <xf numFmtId="0" fontId="30" fillId="42" borderId="10" xfId="0" applyFont="1" applyFill="1" applyBorder="1" applyAlignment="1" applyProtection="1">
      <alignment horizontal="center" vertical="center" wrapText="1"/>
      <protection/>
    </xf>
    <xf numFmtId="0" fontId="25" fillId="42" borderId="10" xfId="0" applyFont="1" applyFill="1" applyBorder="1" applyAlignment="1" applyProtection="1">
      <alignment horizontal="left" vertical="center" wrapText="1"/>
      <protection/>
    </xf>
    <xf numFmtId="0" fontId="104" fillId="42" borderId="24" xfId="0" applyFont="1" applyFill="1" applyBorder="1" applyAlignment="1" applyProtection="1">
      <alignment horizontal="center" vertical="center" wrapText="1"/>
      <protection/>
    </xf>
    <xf numFmtId="0" fontId="25" fillId="42" borderId="24" xfId="0" applyFont="1" applyFill="1" applyBorder="1" applyAlignment="1" applyProtection="1">
      <alignment horizontal="center" vertical="center" wrapText="1"/>
      <protection/>
    </xf>
    <xf numFmtId="0" fontId="25" fillId="42" borderId="0" xfId="0" applyFont="1" applyFill="1" applyBorder="1" applyAlignment="1" applyProtection="1">
      <alignment horizontal="left" vertical="center" wrapText="1"/>
      <protection/>
    </xf>
    <xf numFmtId="0" fontId="110" fillId="0" borderId="27" xfId="0" applyFont="1" applyBorder="1" applyAlignment="1">
      <alignment horizontal="center" vertical="center"/>
    </xf>
    <xf numFmtId="0" fontId="110" fillId="0" borderId="114" xfId="0" applyFont="1" applyBorder="1" applyAlignment="1">
      <alignment horizontal="center" vertical="center"/>
    </xf>
    <xf numFmtId="0" fontId="110" fillId="0" borderId="30" xfId="0" applyFont="1" applyBorder="1" applyAlignment="1">
      <alignment horizontal="center" vertical="center"/>
    </xf>
    <xf numFmtId="0" fontId="110" fillId="0" borderId="150" xfId="0" applyFont="1" applyBorder="1" applyAlignment="1">
      <alignment horizontal="center" vertical="center"/>
    </xf>
    <xf numFmtId="0" fontId="110" fillId="0" borderId="31" xfId="0" applyFont="1" applyBorder="1" applyAlignment="1">
      <alignment horizontal="center" vertical="center"/>
    </xf>
    <xf numFmtId="0" fontId="110" fillId="0" borderId="151" xfId="0" applyFont="1" applyBorder="1" applyAlignment="1">
      <alignment horizontal="center" vertical="center"/>
    </xf>
    <xf numFmtId="0" fontId="25" fillId="43" borderId="10" xfId="0" applyFont="1" applyFill="1" applyBorder="1" applyAlignment="1">
      <alignment horizontal="center" vertical="center" wrapText="1"/>
    </xf>
    <xf numFmtId="0" fontId="25" fillId="43" borderId="124" xfId="0" applyFont="1" applyFill="1" applyBorder="1" applyAlignment="1">
      <alignment horizontal="center" vertical="center" wrapText="1"/>
    </xf>
    <xf numFmtId="0" fontId="25" fillId="43" borderId="12" xfId="0" applyFont="1" applyFill="1" applyBorder="1" applyAlignment="1">
      <alignment horizontal="center" vertical="center" wrapText="1"/>
    </xf>
    <xf numFmtId="0" fontId="25" fillId="43" borderId="135" xfId="0" applyFont="1" applyFill="1" applyBorder="1" applyAlignment="1">
      <alignment horizontal="center" vertical="center" wrapText="1"/>
    </xf>
    <xf numFmtId="0" fontId="25" fillId="43" borderId="98" xfId="0" applyFont="1" applyFill="1" applyBorder="1" applyAlignment="1" applyProtection="1">
      <alignment horizontal="center" vertical="center" wrapText="1"/>
      <protection/>
    </xf>
    <xf numFmtId="0" fontId="25" fillId="43" borderId="152" xfId="0" applyFont="1" applyFill="1" applyBorder="1" applyAlignment="1" applyProtection="1">
      <alignment horizontal="center" vertical="center" wrapText="1"/>
      <protection/>
    </xf>
    <xf numFmtId="0" fontId="25" fillId="43" borderId="18" xfId="0" applyFont="1" applyFill="1" applyBorder="1" applyAlignment="1" applyProtection="1">
      <alignment horizontal="center" vertical="center" wrapText="1"/>
      <protection/>
    </xf>
    <xf numFmtId="0" fontId="25" fillId="43" borderId="153" xfId="0" applyFont="1" applyFill="1" applyBorder="1" applyAlignment="1" applyProtection="1">
      <alignment horizontal="center" vertical="center" wrapText="1"/>
      <protection/>
    </xf>
    <xf numFmtId="0" fontId="25" fillId="42" borderId="35" xfId="0" applyFont="1" applyFill="1" applyBorder="1" applyAlignment="1" applyProtection="1">
      <alignment horizontal="center" vertical="center" wrapText="1"/>
      <protection/>
    </xf>
    <xf numFmtId="0" fontId="35" fillId="36" borderId="35" xfId="0" applyFont="1" applyFill="1" applyBorder="1" applyAlignment="1" applyProtection="1">
      <alignment horizontal="center" vertical="center"/>
      <protection/>
    </xf>
    <xf numFmtId="0" fontId="30" fillId="42" borderId="35" xfId="0" applyFont="1" applyFill="1" applyBorder="1" applyAlignment="1" applyProtection="1">
      <alignment horizontal="left" vertical="center" wrapText="1"/>
      <protection/>
    </xf>
    <xf numFmtId="0" fontId="30" fillId="42" borderId="35" xfId="0" applyFont="1" applyFill="1" applyBorder="1" applyAlignment="1" applyProtection="1">
      <alignment horizontal="left" vertical="center"/>
      <protection/>
    </xf>
    <xf numFmtId="0" fontId="35" fillId="42" borderId="35" xfId="0" applyFont="1" applyFill="1" applyBorder="1" applyAlignment="1" applyProtection="1">
      <alignment horizontal="center" vertical="center"/>
      <protection/>
    </xf>
    <xf numFmtId="0" fontId="104" fillId="42" borderId="24" xfId="0" applyFont="1" applyFill="1" applyBorder="1" applyAlignment="1" applyProtection="1">
      <alignment horizontal="center" vertical="center"/>
      <protection/>
    </xf>
    <xf numFmtId="0" fontId="25" fillId="43" borderId="91" xfId="0" applyFont="1" applyFill="1" applyBorder="1" applyAlignment="1" applyProtection="1">
      <alignment horizontal="center" vertical="center" wrapText="1"/>
      <protection/>
    </xf>
    <xf numFmtId="9" fontId="104" fillId="40" borderId="32" xfId="0" applyNumberFormat="1" applyFont="1" applyFill="1" applyBorder="1" applyAlignment="1" applyProtection="1">
      <alignment horizontal="center" vertical="center" wrapText="1"/>
      <protection locked="0"/>
    </xf>
    <xf numFmtId="9" fontId="104" fillId="40" borderId="18" xfId="0" applyNumberFormat="1" applyFont="1" applyFill="1" applyBorder="1" applyAlignment="1" applyProtection="1">
      <alignment horizontal="center" vertical="center" wrapText="1"/>
      <protection locked="0"/>
    </xf>
    <xf numFmtId="9" fontId="104" fillId="40" borderId="49" xfId="0" applyNumberFormat="1" applyFont="1" applyFill="1" applyBorder="1" applyAlignment="1" applyProtection="1">
      <alignment horizontal="center" vertical="center" wrapText="1"/>
      <protection locked="0"/>
    </xf>
    <xf numFmtId="9" fontId="104" fillId="40" borderId="0" xfId="0" applyNumberFormat="1" applyFont="1" applyFill="1" applyBorder="1" applyAlignment="1" applyProtection="1">
      <alignment horizontal="center" vertical="center" wrapText="1"/>
      <protection locked="0"/>
    </xf>
    <xf numFmtId="9" fontId="104" fillId="40" borderId="20" xfId="0" applyNumberFormat="1" applyFont="1" applyFill="1" applyBorder="1" applyAlignment="1" applyProtection="1">
      <alignment horizontal="center" vertical="center" wrapText="1"/>
      <protection locked="0"/>
    </xf>
    <xf numFmtId="9" fontId="104" fillId="40" borderId="21" xfId="0" applyNumberFormat="1" applyFont="1" applyFill="1" applyBorder="1" applyAlignment="1" applyProtection="1">
      <alignment horizontal="center" vertical="center" wrapText="1"/>
      <protection locked="0"/>
    </xf>
    <xf numFmtId="0" fontId="104" fillId="42" borderId="10" xfId="0" applyFont="1" applyFill="1" applyBorder="1" applyAlignment="1" applyProtection="1">
      <alignment horizontal="center"/>
      <protection/>
    </xf>
    <xf numFmtId="0" fontId="104" fillId="42" borderId="24" xfId="0" applyFont="1" applyFill="1" applyBorder="1" applyAlignment="1" applyProtection="1">
      <alignment horizontal="center" vertical="center" wrapText="1"/>
      <protection locked="0"/>
    </xf>
    <xf numFmtId="0" fontId="30" fillId="42" borderId="12" xfId="0" applyFont="1" applyFill="1" applyBorder="1" applyAlignment="1" applyProtection="1">
      <alignment horizontal="center" vertical="center" wrapText="1"/>
      <protection/>
    </xf>
    <xf numFmtId="0" fontId="104" fillId="42" borderId="24" xfId="0" applyFont="1" applyFill="1" applyBorder="1" applyAlignment="1" applyProtection="1">
      <alignment horizontal="left" vertical="center" wrapText="1"/>
      <protection locked="0"/>
    </xf>
    <xf numFmtId="9" fontId="104" fillId="42" borderId="18" xfId="0" applyNumberFormat="1" applyFont="1" applyFill="1" applyBorder="1" applyAlignment="1" applyProtection="1">
      <alignment horizontal="center" vertical="center" wrapText="1"/>
      <protection locked="0"/>
    </xf>
    <xf numFmtId="9" fontId="104" fillId="42" borderId="49" xfId="0" applyNumberFormat="1" applyFont="1" applyFill="1" applyBorder="1" applyAlignment="1" applyProtection="1">
      <alignment horizontal="center" vertical="center" wrapText="1"/>
      <protection locked="0"/>
    </xf>
    <xf numFmtId="9" fontId="104" fillId="42" borderId="0" xfId="0" applyNumberFormat="1" applyFont="1" applyFill="1" applyBorder="1" applyAlignment="1" applyProtection="1">
      <alignment horizontal="center" vertical="center" wrapText="1"/>
      <protection locked="0"/>
    </xf>
    <xf numFmtId="9" fontId="104" fillId="42" borderId="20" xfId="0" applyNumberFormat="1" applyFont="1" applyFill="1" applyBorder="1" applyAlignment="1" applyProtection="1">
      <alignment horizontal="center" vertical="center" wrapText="1"/>
      <protection locked="0"/>
    </xf>
    <xf numFmtId="9" fontId="104" fillId="42" borderId="21" xfId="0" applyNumberFormat="1" applyFont="1" applyFill="1" applyBorder="1" applyAlignment="1" applyProtection="1">
      <alignment horizontal="center" vertical="center" wrapText="1"/>
      <protection locked="0"/>
    </xf>
    <xf numFmtId="14" fontId="104" fillId="42" borderId="24" xfId="0" applyNumberFormat="1" applyFont="1" applyFill="1" applyBorder="1" applyAlignment="1" applyProtection="1">
      <alignment horizontal="center" vertical="center" wrapText="1"/>
      <protection locked="0"/>
    </xf>
    <xf numFmtId="0" fontId="104" fillId="11" borderId="10" xfId="0" applyFont="1" applyFill="1" applyBorder="1" applyAlignment="1" applyProtection="1">
      <alignment horizontal="center" vertical="center" wrapText="1"/>
      <protection locked="0"/>
    </xf>
    <xf numFmtId="0" fontId="25" fillId="42" borderId="12" xfId="0" applyFont="1" applyFill="1" applyBorder="1" applyAlignment="1" applyProtection="1">
      <alignment horizontal="center" vertical="center" wrapText="1"/>
      <protection locked="0"/>
    </xf>
    <xf numFmtId="0" fontId="25" fillId="42" borderId="24" xfId="0" applyFont="1" applyFill="1" applyBorder="1" applyAlignment="1" applyProtection="1">
      <alignment horizontal="center" vertical="center" wrapText="1"/>
      <protection locked="0"/>
    </xf>
    <xf numFmtId="0" fontId="104" fillId="42" borderId="10" xfId="0" applyFont="1" applyFill="1" applyBorder="1" applyAlignment="1" applyProtection="1">
      <alignment horizontal="left" vertical="center" wrapText="1"/>
      <protection locked="0"/>
    </xf>
    <xf numFmtId="0" fontId="25" fillId="42" borderId="25" xfId="0" applyFont="1" applyFill="1" applyBorder="1" applyAlignment="1" applyProtection="1">
      <alignment horizontal="center" vertical="center" wrapText="1"/>
      <protection locked="0"/>
    </xf>
    <xf numFmtId="0" fontId="104" fillId="42" borderId="20" xfId="0" applyFont="1" applyFill="1" applyBorder="1" applyAlignment="1" applyProtection="1">
      <alignment horizontal="center"/>
      <protection/>
    </xf>
    <xf numFmtId="0" fontId="104" fillId="42" borderId="22" xfId="0" applyFont="1" applyFill="1" applyBorder="1" applyAlignment="1" applyProtection="1">
      <alignment horizontal="center"/>
      <protection/>
    </xf>
    <xf numFmtId="0" fontId="104" fillId="42" borderId="154" xfId="0" applyFont="1" applyFill="1" applyBorder="1" applyAlignment="1" applyProtection="1">
      <alignment horizontal="center" vertical="center"/>
      <protection/>
    </xf>
    <xf numFmtId="0" fontId="104" fillId="42" borderId="154" xfId="0" applyFont="1" applyFill="1" applyBorder="1" applyAlignment="1" applyProtection="1">
      <alignment horizontal="center" vertical="center" wrapText="1"/>
      <protection/>
    </xf>
    <xf numFmtId="0" fontId="104" fillId="11" borderId="12" xfId="0" applyFont="1" applyFill="1" applyBorder="1" applyAlignment="1" applyProtection="1">
      <alignment horizontal="center" vertical="center" wrapText="1"/>
      <protection locked="0"/>
    </xf>
    <xf numFmtId="0" fontId="104" fillId="11" borderId="25" xfId="0" applyFont="1" applyFill="1" applyBorder="1" applyAlignment="1" applyProtection="1">
      <alignment horizontal="center" vertical="center" wrapText="1"/>
      <protection locked="0"/>
    </xf>
    <xf numFmtId="9" fontId="104" fillId="42" borderId="19" xfId="0" applyNumberFormat="1" applyFont="1" applyFill="1" applyBorder="1" applyAlignment="1" applyProtection="1">
      <alignment horizontal="center" vertical="center" wrapText="1"/>
      <protection locked="0"/>
    </xf>
    <xf numFmtId="9" fontId="104" fillId="42" borderId="50" xfId="0" applyNumberFormat="1" applyFont="1" applyFill="1" applyBorder="1" applyAlignment="1" applyProtection="1">
      <alignment horizontal="center" vertical="center" wrapText="1"/>
      <protection locked="0"/>
    </xf>
    <xf numFmtId="0" fontId="25" fillId="43" borderId="118" xfId="0" applyFont="1" applyFill="1" applyBorder="1" applyAlignment="1">
      <alignment horizontal="center" vertical="center" wrapText="1"/>
    </xf>
    <xf numFmtId="0" fontId="25" fillId="43" borderId="152" xfId="0" applyFont="1" applyFill="1" applyBorder="1" applyAlignment="1">
      <alignment horizontal="center" vertical="center" wrapText="1"/>
    </xf>
    <xf numFmtId="0" fontId="36" fillId="0" borderId="35" xfId="0" applyFont="1" applyFill="1" applyBorder="1" applyAlignment="1" applyProtection="1">
      <alignment horizontal="center" vertical="center" wrapText="1"/>
      <protection locked="0"/>
    </xf>
    <xf numFmtId="0" fontId="36" fillId="42" borderId="35" xfId="0" applyFont="1" applyFill="1" applyBorder="1" applyAlignment="1" applyProtection="1">
      <alignment horizontal="center" vertical="center" wrapText="1"/>
      <protection locked="0"/>
    </xf>
    <xf numFmtId="14" fontId="36" fillId="42" borderId="35" xfId="0" applyNumberFormat="1" applyFont="1" applyFill="1" applyBorder="1" applyAlignment="1" applyProtection="1">
      <alignment horizontal="center" vertical="center" wrapText="1"/>
      <protection locked="0"/>
    </xf>
    <xf numFmtId="0" fontId="35" fillId="42" borderId="35" xfId="0" applyFont="1" applyFill="1" applyBorder="1" applyAlignment="1" applyProtection="1">
      <alignment horizontal="center" vertical="center" wrapText="1"/>
      <protection/>
    </xf>
    <xf numFmtId="14" fontId="35" fillId="42" borderId="35" xfId="0" applyNumberFormat="1" applyFont="1" applyFill="1" applyBorder="1" applyAlignment="1" applyProtection="1">
      <alignment horizontal="center" vertical="center"/>
      <protection/>
    </xf>
    <xf numFmtId="0" fontId="107" fillId="42" borderId="101" xfId="0" applyFont="1" applyFill="1" applyBorder="1" applyAlignment="1">
      <alignment horizontal="center"/>
    </xf>
    <xf numFmtId="0" fontId="107" fillId="42" borderId="100" xfId="0" applyFont="1" applyFill="1" applyBorder="1" applyAlignment="1">
      <alignment horizontal="center"/>
    </xf>
    <xf numFmtId="0" fontId="107" fillId="42" borderId="26" xfId="0" applyFont="1" applyFill="1" applyBorder="1" applyAlignment="1">
      <alignment horizontal="center"/>
    </xf>
    <xf numFmtId="0" fontId="111" fillId="46" borderId="155" xfId="0" applyFont="1" applyFill="1" applyBorder="1" applyAlignment="1">
      <alignment horizontal="center"/>
    </xf>
    <xf numFmtId="0" fontId="111" fillId="46" borderId="156" xfId="0" applyFont="1" applyFill="1" applyBorder="1" applyAlignment="1">
      <alignment horizontal="center"/>
    </xf>
    <xf numFmtId="0" fontId="111" fillId="46" borderId="157" xfId="0" applyFont="1" applyFill="1" applyBorder="1" applyAlignment="1">
      <alignment horizontal="center"/>
    </xf>
    <xf numFmtId="0" fontId="32" fillId="45" borderId="80" xfId="0" applyFont="1" applyFill="1" applyBorder="1" applyAlignment="1">
      <alignment horizontal="center" vertical="center" wrapText="1"/>
    </xf>
    <xf numFmtId="0" fontId="32" fillId="45" borderId="87" xfId="0" applyFont="1" applyFill="1" applyBorder="1" applyAlignment="1">
      <alignment horizontal="center" vertical="center" wrapText="1"/>
    </xf>
    <xf numFmtId="0" fontId="32" fillId="45" borderId="16" xfId="0" applyFont="1" applyFill="1" applyBorder="1" applyAlignment="1">
      <alignment horizontal="center" vertical="center" wrapText="1"/>
    </xf>
    <xf numFmtId="0" fontId="32" fillId="45" borderId="27" xfId="0" applyFont="1" applyFill="1" applyBorder="1" applyAlignment="1">
      <alignment horizontal="center" vertical="center" wrapText="1"/>
    </xf>
    <xf numFmtId="0" fontId="32" fillId="45" borderId="31" xfId="0" applyFont="1" applyFill="1" applyBorder="1" applyAlignment="1">
      <alignment horizontal="center" vertical="center" wrapText="1"/>
    </xf>
    <xf numFmtId="0" fontId="32" fillId="45" borderId="100" xfId="0" applyFont="1" applyFill="1" applyBorder="1" applyAlignment="1">
      <alignment horizontal="center" vertical="center" wrapText="1"/>
    </xf>
    <xf numFmtId="0" fontId="32" fillId="45" borderId="26" xfId="0" applyFont="1" applyFill="1" applyBorder="1" applyAlignment="1">
      <alignment horizontal="center" vertical="center" wrapText="1"/>
    </xf>
    <xf numFmtId="0" fontId="32" fillId="45" borderId="101" xfId="0" applyFont="1" applyFill="1" applyBorder="1" applyAlignment="1">
      <alignment horizontal="center" vertical="center" wrapText="1"/>
    </xf>
    <xf numFmtId="0" fontId="32" fillId="45" borderId="11" xfId="0" applyFont="1" applyFill="1" applyBorder="1" applyAlignment="1">
      <alignment horizontal="center" vertical="center" wrapText="1"/>
    </xf>
    <xf numFmtId="0" fontId="32" fillId="45" borderId="15" xfId="0" applyFont="1" applyFill="1" applyBorder="1" applyAlignment="1">
      <alignment horizontal="center" vertical="center" wrapText="1"/>
    </xf>
    <xf numFmtId="0" fontId="33" fillId="42" borderId="33" xfId="0" applyFont="1" applyFill="1" applyBorder="1" applyAlignment="1">
      <alignment horizontal="center" vertical="center" wrapText="1"/>
    </xf>
    <xf numFmtId="0" fontId="33" fillId="42" borderId="37" xfId="0" applyFont="1" applyFill="1" applyBorder="1" applyAlignment="1">
      <alignment horizontal="center" vertical="center" wrapText="1"/>
    </xf>
    <xf numFmtId="0" fontId="106" fillId="0" borderId="125" xfId="0" applyFont="1" applyBorder="1" applyAlignment="1">
      <alignment horizontal="center" vertical="center" wrapText="1"/>
    </xf>
    <xf numFmtId="0" fontId="106" fillId="0" borderId="35" xfId="0" applyFont="1" applyBorder="1" applyAlignment="1">
      <alignment horizontal="center" vertical="center" wrapText="1"/>
    </xf>
    <xf numFmtId="0" fontId="106" fillId="0" borderId="128" xfId="0" applyFont="1" applyBorder="1" applyAlignment="1">
      <alignment horizontal="center" vertical="center" wrapText="1"/>
    </xf>
    <xf numFmtId="0" fontId="106" fillId="0" borderId="39" xfId="0" applyFont="1" applyBorder="1" applyAlignment="1">
      <alignment horizontal="center" vertical="center" wrapText="1"/>
    </xf>
    <xf numFmtId="0" fontId="106" fillId="42" borderId="157" xfId="0" applyFont="1" applyFill="1" applyBorder="1" applyAlignment="1">
      <alignment horizontal="center" vertical="center" wrapText="1"/>
    </xf>
    <xf numFmtId="0" fontId="106" fillId="42" borderId="158" xfId="0" applyFont="1" applyFill="1" applyBorder="1" applyAlignment="1">
      <alignment horizontal="center" vertical="center" wrapText="1"/>
    </xf>
    <xf numFmtId="0" fontId="32" fillId="44" borderId="101" xfId="0" applyFont="1" applyFill="1" applyBorder="1" applyAlignment="1">
      <alignment horizontal="center" vertical="center" wrapText="1"/>
    </xf>
    <xf numFmtId="0" fontId="32" fillId="44" borderId="100" xfId="0" applyFont="1" applyFill="1" applyBorder="1" applyAlignment="1">
      <alignment horizontal="center" vertical="center" wrapText="1"/>
    </xf>
    <xf numFmtId="0" fontId="32" fillId="44" borderId="26" xfId="0" applyFont="1" applyFill="1" applyBorder="1" applyAlignment="1">
      <alignment horizontal="center" vertical="center" wrapText="1"/>
    </xf>
    <xf numFmtId="0" fontId="32" fillId="44" borderId="101" xfId="0" applyFont="1" applyFill="1" applyBorder="1" applyAlignment="1">
      <alignment horizontal="center" vertical="top" wrapText="1"/>
    </xf>
    <xf numFmtId="0" fontId="32" fillId="44" borderId="26" xfId="0" applyFont="1" applyFill="1" applyBorder="1" applyAlignment="1">
      <alignment horizontal="center" vertical="top" wrapText="1"/>
    </xf>
    <xf numFmtId="0" fontId="33" fillId="42" borderId="101" xfId="0" applyFont="1" applyFill="1" applyBorder="1" applyAlignment="1">
      <alignment horizontal="center" vertical="center" wrapText="1"/>
    </xf>
    <xf numFmtId="0" fontId="33" fillId="42" borderId="100" xfId="0" applyFont="1" applyFill="1" applyBorder="1" applyAlignment="1">
      <alignment horizontal="center" vertical="center" wrapText="1"/>
    </xf>
    <xf numFmtId="0" fontId="33" fillId="42" borderId="26" xfId="0" applyFont="1" applyFill="1" applyBorder="1" applyAlignment="1">
      <alignment horizontal="center" vertical="center" wrapText="1"/>
    </xf>
    <xf numFmtId="0" fontId="33" fillId="42" borderId="81" xfId="0" applyFont="1" applyFill="1" applyBorder="1" applyAlignment="1" applyProtection="1">
      <alignment horizontal="left" vertical="center" wrapText="1"/>
      <protection locked="0"/>
    </xf>
    <xf numFmtId="0" fontId="33" fillId="42" borderId="36" xfId="0" applyFont="1" applyFill="1" applyBorder="1" applyAlignment="1" applyProtection="1">
      <alignment horizontal="left" vertical="center" wrapText="1"/>
      <protection locked="0"/>
    </xf>
    <xf numFmtId="14" fontId="33" fillId="42" borderId="81" xfId="0" applyNumberFormat="1" applyFont="1" applyFill="1" applyBorder="1" applyAlignment="1">
      <alignment horizontal="center" vertical="top" wrapText="1"/>
    </xf>
    <xf numFmtId="14" fontId="33" fillId="42" borderId="36" xfId="0" applyNumberFormat="1" applyFont="1" applyFill="1" applyBorder="1" applyAlignment="1">
      <alignment horizontal="center" vertical="top" wrapText="1"/>
    </xf>
    <xf numFmtId="0" fontId="33" fillId="42" borderId="85" xfId="0" applyFont="1" applyFill="1" applyBorder="1" applyAlignment="1" applyProtection="1">
      <alignment horizontal="left" vertical="top" wrapText="1"/>
      <protection locked="0"/>
    </xf>
    <xf numFmtId="0" fontId="33" fillId="42" borderId="83" xfId="0" applyFont="1" applyFill="1" applyBorder="1" applyAlignment="1" applyProtection="1">
      <alignment horizontal="left" vertical="top" wrapText="1"/>
      <protection locked="0"/>
    </xf>
    <xf numFmtId="0" fontId="33" fillId="42" borderId="80" xfId="0" applyFont="1" applyFill="1" applyBorder="1" applyAlignment="1">
      <alignment horizontal="center" vertical="center" wrapText="1"/>
    </xf>
    <xf numFmtId="0" fontId="33" fillId="42" borderId="48" xfId="0" applyFont="1" applyFill="1" applyBorder="1" applyAlignment="1">
      <alignment horizontal="center" vertical="center" wrapText="1"/>
    </xf>
    <xf numFmtId="14" fontId="33" fillId="42" borderId="80" xfId="0" applyNumberFormat="1" applyFont="1" applyFill="1" applyBorder="1" applyAlignment="1">
      <alignment horizontal="center" vertical="center" wrapText="1"/>
    </xf>
    <xf numFmtId="14" fontId="33" fillId="42" borderId="48" xfId="0" applyNumberFormat="1" applyFont="1" applyFill="1" applyBorder="1" applyAlignment="1">
      <alignment horizontal="center" vertical="center" wrapText="1"/>
    </xf>
    <xf numFmtId="0" fontId="33" fillId="42" borderId="85" xfId="0" applyFont="1" applyFill="1" applyBorder="1" applyAlignment="1" applyProtection="1">
      <alignment vertical="center" wrapText="1"/>
      <protection locked="0"/>
    </xf>
    <xf numFmtId="0" fontId="33" fillId="42" borderId="83" xfId="0" applyFont="1" applyFill="1" applyBorder="1" applyAlignment="1" applyProtection="1">
      <alignment vertical="center" wrapText="1"/>
      <protection locked="0"/>
    </xf>
    <xf numFmtId="14" fontId="33" fillId="42" borderId="85" xfId="0" applyNumberFormat="1" applyFont="1" applyFill="1" applyBorder="1" applyAlignment="1">
      <alignment horizontal="center" vertical="top" wrapText="1"/>
    </xf>
    <xf numFmtId="14" fontId="33" fillId="42" borderId="83" xfId="0" applyNumberFormat="1" applyFont="1" applyFill="1" applyBorder="1" applyAlignment="1">
      <alignment horizontal="center" vertical="top" wrapText="1"/>
    </xf>
    <xf numFmtId="0" fontId="33" fillId="42" borderId="41" xfId="0" applyFont="1" applyFill="1" applyBorder="1" applyAlignment="1">
      <alignment horizontal="center" vertical="center" wrapText="1"/>
    </xf>
    <xf numFmtId="0" fontId="33" fillId="42" borderId="16" xfId="0" applyFont="1" applyFill="1" applyBorder="1" applyAlignment="1">
      <alignment horizontal="center" vertical="center" wrapText="1"/>
    </xf>
    <xf numFmtId="14" fontId="33" fillId="42" borderId="41" xfId="0" applyNumberFormat="1" applyFont="1" applyFill="1" applyBorder="1" applyAlignment="1">
      <alignment horizontal="center" vertical="top" wrapText="1"/>
    </xf>
    <xf numFmtId="14" fontId="33" fillId="42" borderId="16" xfId="0" applyNumberFormat="1" applyFont="1" applyFill="1" applyBorder="1" applyAlignment="1">
      <alignment horizontal="center" vertical="top" wrapText="1"/>
    </xf>
    <xf numFmtId="0" fontId="33" fillId="42" borderId="89" xfId="0" applyFont="1" applyFill="1" applyBorder="1" applyAlignment="1" applyProtection="1">
      <alignment vertical="center" wrapText="1"/>
      <protection locked="0"/>
    </xf>
    <xf numFmtId="0" fontId="33" fillId="42" borderId="40" xfId="0" applyFont="1" applyFill="1" applyBorder="1" applyAlignment="1" applyProtection="1">
      <alignment vertical="center" wrapText="1"/>
      <protection locked="0"/>
    </xf>
    <xf numFmtId="14" fontId="33" fillId="42" borderId="89" xfId="0" applyNumberFormat="1" applyFont="1" applyFill="1" applyBorder="1" applyAlignment="1">
      <alignment horizontal="center" vertical="top" wrapText="1"/>
    </xf>
    <xf numFmtId="14" fontId="33" fillId="42" borderId="40" xfId="0" applyNumberFormat="1" applyFont="1" applyFill="1" applyBorder="1" applyAlignment="1">
      <alignment horizontal="center" vertical="top"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3" fillId="35" borderId="12" xfId="0" applyFont="1" applyFill="1" applyBorder="1" applyAlignment="1">
      <alignment horizontal="left" vertical="center" wrapText="1"/>
    </xf>
    <xf numFmtId="0" fontId="3" fillId="35" borderId="25"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2" fillId="0" borderId="23" xfId="0" applyFont="1" applyBorder="1" applyAlignment="1">
      <alignment horizontal="center" vertical="center"/>
    </xf>
    <xf numFmtId="0" fontId="2" fillId="0" borderId="86" xfId="0" applyFont="1" applyBorder="1" applyAlignment="1">
      <alignment horizontal="center" vertical="center"/>
    </xf>
    <xf numFmtId="0" fontId="2" fillId="0" borderId="17" xfId="0" applyFont="1" applyBorder="1" applyAlignment="1">
      <alignment horizontal="center" vertical="center"/>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0" fillId="0" borderId="10" xfId="0" applyFont="1" applyBorder="1" applyAlignment="1">
      <alignment vertical="top"/>
    </xf>
    <xf numFmtId="0" fontId="0" fillId="42" borderId="10" xfId="0" applyFont="1" applyFill="1" applyBorder="1" applyAlignment="1">
      <alignment vertical="top"/>
    </xf>
    <xf numFmtId="0" fontId="0" fillId="42" borderId="10" xfId="0" applyFont="1" applyFill="1" applyBorder="1" applyAlignment="1">
      <alignment vertical="top" wrapText="1"/>
    </xf>
    <xf numFmtId="0" fontId="0" fillId="0" borderId="10" xfId="0" applyFont="1" applyBorder="1" applyAlignment="1">
      <alignment vertical="top" wrapText="1"/>
    </xf>
    <xf numFmtId="0" fontId="0" fillId="35" borderId="10" xfId="0" applyFill="1" applyBorder="1" applyAlignment="1">
      <alignment horizontal="center" vertical="center" wrapText="1"/>
    </xf>
    <xf numFmtId="0" fontId="112" fillId="0" borderId="10" xfId="0" applyFont="1" applyBorder="1" applyAlignment="1">
      <alignment horizontal="center" vertical="center"/>
    </xf>
    <xf numFmtId="0" fontId="8" fillId="34" borderId="1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100" fillId="0" borderId="12" xfId="0" applyFont="1" applyBorder="1" applyAlignment="1">
      <alignment horizontal="center" vertical="center" wrapText="1"/>
    </xf>
    <xf numFmtId="0" fontId="100" fillId="0" borderId="25" xfId="0" applyFont="1" applyBorder="1" applyAlignment="1">
      <alignment horizontal="center" vertical="center" wrapText="1"/>
    </xf>
    <xf numFmtId="0" fontId="100" fillId="0" borderId="24" xfId="0" applyFont="1" applyBorder="1" applyAlignment="1">
      <alignment horizontal="center" vertical="center" wrapText="1"/>
    </xf>
    <xf numFmtId="0" fontId="0" fillId="35" borderId="25" xfId="0" applyFill="1" applyBorder="1" applyAlignment="1">
      <alignment horizontal="center" vertical="center" wrapText="1"/>
    </xf>
    <xf numFmtId="0" fontId="0" fillId="35" borderId="24" xfId="0" applyFill="1" applyBorder="1" applyAlignment="1">
      <alignment horizontal="center" vertical="center" wrapText="1"/>
    </xf>
    <xf numFmtId="0" fontId="18" fillId="47" borderId="101" xfId="0" applyFont="1" applyFill="1" applyBorder="1" applyAlignment="1">
      <alignment horizontal="center" vertical="center" wrapText="1"/>
    </xf>
    <xf numFmtId="0" fontId="18" fillId="47" borderId="100" xfId="0" applyFont="1" applyFill="1" applyBorder="1" applyAlignment="1">
      <alignment horizontal="center" vertical="center" wrapText="1"/>
    </xf>
    <xf numFmtId="0" fontId="18" fillId="47" borderId="26" xfId="0" applyFont="1" applyFill="1" applyBorder="1" applyAlignment="1">
      <alignment horizontal="center" vertical="center" wrapText="1"/>
    </xf>
    <xf numFmtId="0" fontId="19" fillId="0" borderId="101" xfId="0" applyFont="1" applyBorder="1" applyAlignment="1">
      <alignment horizontal="center" vertical="top" wrapText="1"/>
    </xf>
    <xf numFmtId="0" fontId="19" fillId="0" borderId="100" xfId="0" applyFont="1" applyBorder="1" applyAlignment="1">
      <alignment horizontal="center" vertical="top" wrapText="1"/>
    </xf>
    <xf numFmtId="0" fontId="19" fillId="0" borderId="26" xfId="0" applyFont="1" applyBorder="1" applyAlignment="1">
      <alignment horizontal="center" vertical="top" wrapText="1"/>
    </xf>
    <xf numFmtId="0" fontId="18" fillId="47" borderId="101" xfId="0" applyFont="1" applyFill="1" applyBorder="1" applyAlignment="1">
      <alignment horizontal="center" vertical="top" wrapText="1"/>
    </xf>
    <xf numFmtId="0" fontId="18" fillId="47" borderId="100" xfId="0" applyFont="1" applyFill="1" applyBorder="1" applyAlignment="1">
      <alignment horizontal="center" vertical="top" wrapText="1"/>
    </xf>
    <xf numFmtId="0" fontId="18" fillId="47" borderId="26" xfId="0" applyFont="1" applyFill="1" applyBorder="1" applyAlignment="1">
      <alignment horizontal="center" vertical="top" wrapText="1"/>
    </xf>
    <xf numFmtId="0" fontId="0" fillId="35" borderId="12" xfId="0" applyFill="1" applyBorder="1" applyAlignment="1">
      <alignment horizontal="center" vertical="center" wrapText="1"/>
    </xf>
    <xf numFmtId="0" fontId="113" fillId="0" borderId="12" xfId="0" applyFont="1" applyBorder="1" applyAlignment="1">
      <alignment horizontal="center" vertical="center" wrapText="1"/>
    </xf>
    <xf numFmtId="0" fontId="113" fillId="0" borderId="25" xfId="0" applyFont="1" applyBorder="1" applyAlignment="1">
      <alignment horizontal="center" vertical="center" wrapText="1"/>
    </xf>
    <xf numFmtId="0" fontId="113" fillId="0" borderId="24" xfId="0" applyFont="1" applyBorder="1" applyAlignment="1">
      <alignment horizontal="center"/>
    </xf>
    <xf numFmtId="0" fontId="16" fillId="0" borderId="12" xfId="0" applyFont="1" applyBorder="1" applyAlignment="1">
      <alignment horizontal="center" vertical="center" textRotation="90" wrapText="1"/>
    </xf>
    <xf numFmtId="0" fontId="16" fillId="0" borderId="25"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4" fillId="0" borderId="0" xfId="0" applyFont="1" applyBorder="1" applyAlignment="1">
      <alignment horizontal="center" vertical="center" wrapText="1"/>
    </xf>
    <xf numFmtId="0" fontId="0" fillId="0" borderId="0" xfId="0" applyFont="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97">
    <dxf>
      <fill>
        <patternFill>
          <bgColor rgb="FFFFFF00"/>
        </patternFill>
      </fill>
    </dxf>
    <dxf>
      <fill>
        <patternFill>
          <bgColor rgb="FFFF0000"/>
        </patternFill>
      </fill>
    </dxf>
    <dxf>
      <fill>
        <patternFill>
          <bgColor theme="5" tint="-0.24993999302387238"/>
        </patternFill>
      </fill>
    </dxf>
    <dxf>
      <fill>
        <patternFill>
          <bgColor rgb="FFFFFF00"/>
        </patternFill>
      </fill>
    </dxf>
    <dxf>
      <fill>
        <patternFill>
          <bgColor rgb="FFFF0000"/>
        </patternFill>
      </fill>
    </dxf>
    <dxf>
      <fill>
        <patternFill>
          <bgColor theme="5" tint="-0.24993999302387238"/>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5" tint="-0.24993999302387238"/>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patternType="solid">
          <bgColor rgb="FF8E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47625</xdr:rowOff>
    </xdr:from>
    <xdr:to>
      <xdr:col>1</xdr:col>
      <xdr:colOff>752475</xdr:colOff>
      <xdr:row>2</xdr:row>
      <xdr:rowOff>228600</xdr:rowOff>
    </xdr:to>
    <xdr:pic>
      <xdr:nvPicPr>
        <xdr:cNvPr id="1" name="Imagen 2"/>
        <xdr:cNvPicPr preferRelativeResize="1">
          <a:picLocks noChangeAspect="1"/>
        </xdr:cNvPicPr>
      </xdr:nvPicPr>
      <xdr:blipFill>
        <a:blip r:embed="rId1"/>
        <a:stretch>
          <a:fillRect/>
        </a:stretch>
      </xdr:blipFill>
      <xdr:spPr>
        <a:xfrm>
          <a:off x="323850" y="47625"/>
          <a:ext cx="92392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4</xdr:row>
      <xdr:rowOff>85725</xdr:rowOff>
    </xdr:to>
    <xdr:pic>
      <xdr:nvPicPr>
        <xdr:cNvPr id="1" name="Picture 11" descr="colombia bn"/>
        <xdr:cNvPicPr preferRelativeResize="1">
          <a:picLocks noChangeAspect="1"/>
        </xdr:cNvPicPr>
      </xdr:nvPicPr>
      <xdr:blipFill>
        <a:blip r:embed="rId1"/>
        <a:stretch>
          <a:fillRect/>
        </a:stretch>
      </xdr:blipFill>
      <xdr:spPr>
        <a:xfrm>
          <a:off x="0" y="200025"/>
          <a:ext cx="0" cy="771525"/>
        </a:xfrm>
        <a:prstGeom prst="rect">
          <a:avLst/>
        </a:prstGeom>
        <a:noFill/>
        <a:ln w="9525" cmpd="sng">
          <a:noFill/>
        </a:ln>
      </xdr:spPr>
    </xdr:pic>
    <xdr:clientData/>
  </xdr:twoCellAnchor>
  <xdr:twoCellAnchor editAs="oneCell">
    <xdr:from>
      <xdr:col>0</xdr:col>
      <xdr:colOff>400050</xdr:colOff>
      <xdr:row>0</xdr:row>
      <xdr:rowOff>0</xdr:rowOff>
    </xdr:from>
    <xdr:to>
      <xdr:col>2</xdr:col>
      <xdr:colOff>314325</xdr:colOff>
      <xdr:row>2</xdr:row>
      <xdr:rowOff>142875</xdr:rowOff>
    </xdr:to>
    <xdr:pic>
      <xdr:nvPicPr>
        <xdr:cNvPr id="2" name="Imagen 1"/>
        <xdr:cNvPicPr preferRelativeResize="1">
          <a:picLocks noChangeAspect="1"/>
        </xdr:cNvPicPr>
      </xdr:nvPicPr>
      <xdr:blipFill>
        <a:blip r:embed="rId2"/>
        <a:stretch>
          <a:fillRect/>
        </a:stretch>
      </xdr:blipFill>
      <xdr:spPr>
        <a:xfrm>
          <a:off x="400050" y="0"/>
          <a:ext cx="77152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2</xdr:row>
      <xdr:rowOff>152400</xdr:rowOff>
    </xdr:from>
    <xdr:to>
      <xdr:col>1</xdr:col>
      <xdr:colOff>1457325</xdr:colOff>
      <xdr:row>4</xdr:row>
      <xdr:rowOff>1638300</xdr:rowOff>
    </xdr:to>
    <xdr:pic>
      <xdr:nvPicPr>
        <xdr:cNvPr id="1" name="Imagen 1"/>
        <xdr:cNvPicPr preferRelativeResize="1">
          <a:picLocks noChangeAspect="1"/>
        </xdr:cNvPicPr>
      </xdr:nvPicPr>
      <xdr:blipFill>
        <a:blip r:embed="rId1"/>
        <a:stretch>
          <a:fillRect/>
        </a:stretch>
      </xdr:blipFill>
      <xdr:spPr>
        <a:xfrm>
          <a:off x="447675" y="190500"/>
          <a:ext cx="1619250" cy="2105025"/>
        </a:xfrm>
        <a:prstGeom prst="rect">
          <a:avLst/>
        </a:prstGeom>
        <a:noFill/>
        <a:ln w="9525" cmpd="sng">
          <a:noFill/>
        </a:ln>
      </xdr:spPr>
    </xdr:pic>
    <xdr:clientData/>
  </xdr:twoCellAnchor>
  <xdr:twoCellAnchor editAs="oneCell">
    <xdr:from>
      <xdr:col>0</xdr:col>
      <xdr:colOff>447675</xdr:colOff>
      <xdr:row>2</xdr:row>
      <xdr:rowOff>152400</xdr:rowOff>
    </xdr:from>
    <xdr:to>
      <xdr:col>1</xdr:col>
      <xdr:colOff>1733550</xdr:colOff>
      <xdr:row>4</xdr:row>
      <xdr:rowOff>1838325</xdr:rowOff>
    </xdr:to>
    <xdr:pic>
      <xdr:nvPicPr>
        <xdr:cNvPr id="2" name="Imagen 1"/>
        <xdr:cNvPicPr preferRelativeResize="1">
          <a:picLocks noChangeAspect="1"/>
        </xdr:cNvPicPr>
      </xdr:nvPicPr>
      <xdr:blipFill>
        <a:blip r:embed="rId1"/>
        <a:stretch>
          <a:fillRect/>
        </a:stretch>
      </xdr:blipFill>
      <xdr:spPr>
        <a:xfrm>
          <a:off x="447675" y="190500"/>
          <a:ext cx="1895475" cy="2305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4</xdr:row>
      <xdr:rowOff>47625</xdr:rowOff>
    </xdr:from>
    <xdr:to>
      <xdr:col>5</xdr:col>
      <xdr:colOff>1428750</xdr:colOff>
      <xdr:row>13</xdr:row>
      <xdr:rowOff>38100</xdr:rowOff>
    </xdr:to>
    <xdr:pic>
      <xdr:nvPicPr>
        <xdr:cNvPr id="1" name="Imagen 1" descr="Imagen relacionada"/>
        <xdr:cNvPicPr preferRelativeResize="1">
          <a:picLocks noChangeAspect="1"/>
        </xdr:cNvPicPr>
      </xdr:nvPicPr>
      <xdr:blipFill>
        <a:blip r:embed="rId1"/>
        <a:stretch>
          <a:fillRect/>
        </a:stretch>
      </xdr:blipFill>
      <xdr:spPr>
        <a:xfrm>
          <a:off x="4648200" y="695325"/>
          <a:ext cx="2305050" cy="1609725"/>
        </a:xfrm>
        <a:prstGeom prst="rect">
          <a:avLst/>
        </a:prstGeom>
        <a:noFill/>
        <a:ln w="9525" cmpd="sng">
          <a:noFill/>
        </a:ln>
      </xdr:spPr>
    </xdr:pic>
    <xdr:clientData/>
  </xdr:twoCellAnchor>
  <xdr:twoCellAnchor>
    <xdr:from>
      <xdr:col>4</xdr:col>
      <xdr:colOff>552450</xdr:colOff>
      <xdr:row>4</xdr:row>
      <xdr:rowOff>85725</xdr:rowOff>
    </xdr:from>
    <xdr:to>
      <xdr:col>6</xdr:col>
      <xdr:colOff>342900</xdr:colOff>
      <xdr:row>6</xdr:row>
      <xdr:rowOff>19050</xdr:rowOff>
    </xdr:to>
    <xdr:sp>
      <xdr:nvSpPr>
        <xdr:cNvPr id="2" name="CuadroTexto 2"/>
        <xdr:cNvSpPr txBox="1">
          <a:spLocks noChangeArrowheads="1"/>
        </xdr:cNvSpPr>
      </xdr:nvSpPr>
      <xdr:spPr>
        <a:xfrm>
          <a:off x="4781550" y="733425"/>
          <a:ext cx="2543175" cy="2571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Indicadores Claves de Riesgo</a:t>
          </a:r>
        </a:p>
      </xdr:txBody>
    </xdr:sp>
    <xdr:clientData/>
  </xdr:twoCellAnchor>
  <xdr:twoCellAnchor editAs="oneCell">
    <xdr:from>
      <xdr:col>4</xdr:col>
      <xdr:colOff>390525</xdr:colOff>
      <xdr:row>15</xdr:row>
      <xdr:rowOff>180975</xdr:rowOff>
    </xdr:from>
    <xdr:to>
      <xdr:col>6</xdr:col>
      <xdr:colOff>85725</xdr:colOff>
      <xdr:row>23</xdr:row>
      <xdr:rowOff>95250</xdr:rowOff>
    </xdr:to>
    <xdr:pic>
      <xdr:nvPicPr>
        <xdr:cNvPr id="3" name="Imagen 3" descr="Imagen relacionada"/>
        <xdr:cNvPicPr preferRelativeResize="1">
          <a:picLocks noChangeAspect="1"/>
        </xdr:cNvPicPr>
      </xdr:nvPicPr>
      <xdr:blipFill>
        <a:blip r:embed="rId1"/>
        <a:stretch>
          <a:fillRect/>
        </a:stretch>
      </xdr:blipFill>
      <xdr:spPr>
        <a:xfrm>
          <a:off x="4619625" y="2867025"/>
          <a:ext cx="2447925" cy="1771650"/>
        </a:xfrm>
        <a:prstGeom prst="rect">
          <a:avLst/>
        </a:prstGeom>
        <a:noFill/>
        <a:ln w="9525" cmpd="sng">
          <a:noFill/>
        </a:ln>
      </xdr:spPr>
    </xdr:pic>
    <xdr:clientData/>
  </xdr:twoCellAnchor>
  <xdr:twoCellAnchor>
    <xdr:from>
      <xdr:col>4</xdr:col>
      <xdr:colOff>476250</xdr:colOff>
      <xdr:row>15</xdr:row>
      <xdr:rowOff>190500</xdr:rowOff>
    </xdr:from>
    <xdr:to>
      <xdr:col>6</xdr:col>
      <xdr:colOff>47625</xdr:colOff>
      <xdr:row>17</xdr:row>
      <xdr:rowOff>9525</xdr:rowOff>
    </xdr:to>
    <xdr:sp>
      <xdr:nvSpPr>
        <xdr:cNvPr id="4" name="CuadroTexto 4"/>
        <xdr:cNvSpPr txBox="1">
          <a:spLocks noChangeArrowheads="1"/>
        </xdr:cNvSpPr>
      </xdr:nvSpPr>
      <xdr:spPr>
        <a:xfrm>
          <a:off x="4705350" y="2876550"/>
          <a:ext cx="2324100" cy="2381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Indicadores Claves de Riesgo</a:t>
          </a:r>
        </a:p>
      </xdr:txBody>
    </xdr:sp>
    <xdr:clientData/>
  </xdr:twoCellAnchor>
  <xdr:twoCellAnchor editAs="oneCell">
    <xdr:from>
      <xdr:col>5</xdr:col>
      <xdr:colOff>400050</xdr:colOff>
      <xdr:row>35</xdr:row>
      <xdr:rowOff>95250</xdr:rowOff>
    </xdr:from>
    <xdr:to>
      <xdr:col>10</xdr:col>
      <xdr:colOff>142875</xdr:colOff>
      <xdr:row>45</xdr:row>
      <xdr:rowOff>133350</xdr:rowOff>
    </xdr:to>
    <xdr:pic>
      <xdr:nvPicPr>
        <xdr:cNvPr id="5" name="Imagen 5"/>
        <xdr:cNvPicPr preferRelativeResize="1">
          <a:picLocks noChangeAspect="1"/>
        </xdr:cNvPicPr>
      </xdr:nvPicPr>
      <xdr:blipFill>
        <a:blip r:embed="rId2"/>
        <a:stretch>
          <a:fillRect/>
        </a:stretch>
      </xdr:blipFill>
      <xdr:spPr>
        <a:xfrm>
          <a:off x="5924550" y="7048500"/>
          <a:ext cx="4248150" cy="2466975"/>
        </a:xfrm>
        <a:prstGeom prst="rect">
          <a:avLst/>
        </a:prstGeom>
        <a:noFill/>
        <a:ln w="9525" cmpd="sng">
          <a:noFill/>
        </a:ln>
      </xdr:spPr>
    </xdr:pic>
    <xdr:clientData/>
  </xdr:twoCellAnchor>
  <xdr:twoCellAnchor editAs="oneCell">
    <xdr:from>
      <xdr:col>4</xdr:col>
      <xdr:colOff>1152525</xdr:colOff>
      <xdr:row>24</xdr:row>
      <xdr:rowOff>123825</xdr:rowOff>
    </xdr:from>
    <xdr:to>
      <xdr:col>8</xdr:col>
      <xdr:colOff>238125</xdr:colOff>
      <xdr:row>34</xdr:row>
      <xdr:rowOff>371475</xdr:rowOff>
    </xdr:to>
    <xdr:pic>
      <xdr:nvPicPr>
        <xdr:cNvPr id="6" name="Imagen 6" descr="Resultado de imagen de graficos reportes de riesgos"/>
        <xdr:cNvPicPr preferRelativeResize="1">
          <a:picLocks noChangeAspect="1"/>
        </xdr:cNvPicPr>
      </xdr:nvPicPr>
      <xdr:blipFill>
        <a:blip r:embed="rId3"/>
        <a:stretch>
          <a:fillRect/>
        </a:stretch>
      </xdr:blipFill>
      <xdr:spPr>
        <a:xfrm>
          <a:off x="5381625" y="4829175"/>
          <a:ext cx="3362325" cy="2028825"/>
        </a:xfrm>
        <a:prstGeom prst="rect">
          <a:avLst/>
        </a:prstGeom>
        <a:noFill/>
        <a:ln w="9525" cmpd="sng">
          <a:noFill/>
        </a:ln>
      </xdr:spPr>
    </xdr:pic>
    <xdr:clientData/>
  </xdr:twoCellAnchor>
  <xdr:twoCellAnchor>
    <xdr:from>
      <xdr:col>5</xdr:col>
      <xdr:colOff>571500</xdr:colOff>
      <xdr:row>25</xdr:row>
      <xdr:rowOff>57150</xdr:rowOff>
    </xdr:from>
    <xdr:to>
      <xdr:col>7</xdr:col>
      <xdr:colOff>457200</xdr:colOff>
      <xdr:row>27</xdr:row>
      <xdr:rowOff>9525</xdr:rowOff>
    </xdr:to>
    <xdr:sp>
      <xdr:nvSpPr>
        <xdr:cNvPr id="7" name="CuadroTexto 7"/>
        <xdr:cNvSpPr txBox="1">
          <a:spLocks noChangeArrowheads="1"/>
        </xdr:cNvSpPr>
      </xdr:nvSpPr>
      <xdr:spPr>
        <a:xfrm>
          <a:off x="6096000" y="4924425"/>
          <a:ext cx="210502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Cumplimiento</a:t>
          </a:r>
          <a:r>
            <a:rPr lang="en-US" cap="none" sz="1100" b="0" i="0" u="none" baseline="0">
              <a:solidFill>
                <a:srgbClr val="000000"/>
              </a:solidFill>
              <a:latin typeface="Calibri"/>
              <a:ea typeface="Calibri"/>
              <a:cs typeface="Calibri"/>
            </a:rPr>
            <a:t> Planes de Acción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133350</xdr:rowOff>
    </xdr:from>
    <xdr:to>
      <xdr:col>2</xdr:col>
      <xdr:colOff>219075</xdr:colOff>
      <xdr:row>3</xdr:row>
      <xdr:rowOff>38100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457200" y="133350"/>
          <a:ext cx="857250"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maldonado\Downloads\20160411MapaRiesgosPInfoComunic.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G-F-030"/>
      <sheetName val="SEPG-F-007"/>
      <sheetName val="SEPG-012"/>
      <sheetName val="SEPG-F-013"/>
      <sheetName val="SEPG-F-008"/>
      <sheetName val="SEPG-F-014"/>
      <sheetName val="CAMBIOS 2015 - 2016"/>
      <sheetName val="Fm-20 "/>
      <sheetName val="DB"/>
      <sheetName val="Hoja1"/>
      <sheetName val="DOFA"/>
      <sheetName val="Iden del Riesgo y Opor"/>
      <sheetName val="Mapa de riesgos"/>
      <sheetName val="Evalu Ries y Opor"/>
      <sheetName val="Impacto Corrupcon"/>
      <sheetName val="Ana Ries y Opor"/>
      <sheetName val="Reportes de Riesgo"/>
    </sheetNames>
    <sheetDataSet>
      <sheetData sheetId="1">
        <row r="17">
          <cell r="B17">
            <v>1</v>
          </cell>
        </row>
        <row r="18">
          <cell r="B18">
            <v>2</v>
          </cell>
        </row>
        <row r="19">
          <cell r="B19">
            <v>3</v>
          </cell>
        </row>
      </sheetData>
      <sheetData sheetId="8">
        <row r="37">
          <cell r="B37">
            <v>1</v>
          </cell>
          <cell r="C37" t="str">
            <v>Riesgo Bajo (Z-1)</v>
          </cell>
          <cell r="D37" t="str">
            <v>Riesgo Bajo</v>
          </cell>
        </row>
        <row r="38">
          <cell r="B38">
            <v>2</v>
          </cell>
          <cell r="C38" t="str">
            <v>Riesgo Bajo (Z-2)</v>
          </cell>
          <cell r="D38" t="str">
            <v>Riesgo Moderado</v>
          </cell>
        </row>
        <row r="39">
          <cell r="B39">
            <v>3</v>
          </cell>
          <cell r="C39" t="str">
            <v>Riesgo Bajo (Z-3)</v>
          </cell>
          <cell r="D39" t="str">
            <v>Riesgo Alto</v>
          </cell>
        </row>
        <row r="40">
          <cell r="B40">
            <v>4</v>
          </cell>
          <cell r="C40" t="str">
            <v>Riesgo Moderado (Z-6)</v>
          </cell>
          <cell r="D40" t="str">
            <v>Riesgo Extremo</v>
          </cell>
        </row>
        <row r="41">
          <cell r="B41">
            <v>5</v>
          </cell>
          <cell r="C41" t="str">
            <v>Riesgo Alto (Z-10)</v>
          </cell>
        </row>
        <row r="42">
          <cell r="B42">
            <v>6</v>
          </cell>
          <cell r="C42" t="str">
            <v>Riesgo Bajo (Z-4)</v>
          </cell>
        </row>
        <row r="43">
          <cell r="B43">
            <v>7</v>
          </cell>
          <cell r="C43" t="str">
            <v>Riesgo Moderado (Z-8)</v>
          </cell>
        </row>
        <row r="44">
          <cell r="B44">
            <v>11</v>
          </cell>
          <cell r="C44" t="str">
            <v>Riesgo Alto (Z-15)</v>
          </cell>
        </row>
        <row r="45">
          <cell r="B45">
            <v>12</v>
          </cell>
          <cell r="C45" t="str">
            <v>Riesgo Bajo (Z-5)</v>
          </cell>
        </row>
        <row r="46">
          <cell r="B46">
            <v>13</v>
          </cell>
          <cell r="C46" t="str">
            <v>Riesgo Alto (Z17)</v>
          </cell>
        </row>
        <row r="47">
          <cell r="B47">
            <v>14</v>
          </cell>
          <cell r="C47" t="str">
            <v>Riesgo Moderado (Z-9)</v>
          </cell>
        </row>
        <row r="48">
          <cell r="B48">
            <v>18</v>
          </cell>
          <cell r="C48" t="str">
            <v>Riesgo Moderado (Z-7)</v>
          </cell>
        </row>
        <row r="49">
          <cell r="B49">
            <v>21</v>
          </cell>
          <cell r="C49" t="str">
            <v>Riesgo Alto (Z-13)</v>
          </cell>
        </row>
        <row r="50">
          <cell r="B50">
            <v>22</v>
          </cell>
          <cell r="C50" t="str">
            <v>Riesgo Alto (Z-16)</v>
          </cell>
        </row>
        <row r="51">
          <cell r="B51">
            <v>24</v>
          </cell>
          <cell r="C51" t="str">
            <v>Riesgo Alto (Z-11)</v>
          </cell>
        </row>
        <row r="52">
          <cell r="B52">
            <v>26</v>
          </cell>
          <cell r="C52" t="str">
            <v>Riesgo Extremo (Z-22)</v>
          </cell>
        </row>
        <row r="53">
          <cell r="B53">
            <v>28</v>
          </cell>
          <cell r="C53" t="str">
            <v>Riesgo Alto (Z-14)</v>
          </cell>
        </row>
        <row r="54">
          <cell r="B54">
            <v>30</v>
          </cell>
          <cell r="C54" t="str">
            <v>Riesgo Alto (Z-12)</v>
          </cell>
        </row>
        <row r="55">
          <cell r="B55">
            <v>33</v>
          </cell>
          <cell r="C55" t="str">
            <v>Riesgo Extremo (Z-19)</v>
          </cell>
        </row>
        <row r="56">
          <cell r="B56">
            <v>35</v>
          </cell>
          <cell r="C56" t="str">
            <v>Riesgo Extremo (Z-18)</v>
          </cell>
        </row>
        <row r="57">
          <cell r="B57">
            <v>39</v>
          </cell>
          <cell r="C57" t="str">
            <v>Riesgo Extremo (Z-23)</v>
          </cell>
        </row>
        <row r="58">
          <cell r="B58">
            <v>44</v>
          </cell>
          <cell r="C58" t="str">
            <v>Riesgo Extremo (Z-20)</v>
          </cell>
        </row>
        <row r="59">
          <cell r="B59">
            <v>52</v>
          </cell>
          <cell r="C59" t="str">
            <v>Riesgo Extremo (Z-24)</v>
          </cell>
        </row>
        <row r="60">
          <cell r="B60">
            <v>55</v>
          </cell>
          <cell r="C60" t="str">
            <v>Riesgo Extremo (Z-21)</v>
          </cell>
        </row>
        <row r="61">
          <cell r="B61">
            <v>65</v>
          </cell>
          <cell r="C61" t="str">
            <v>Riesgo Extremo (Z-25)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B2:F37"/>
  <sheetViews>
    <sheetView zoomScalePageLayoutView="0" workbookViewId="0" topLeftCell="A7">
      <selection activeCell="C4" sqref="C4:F6"/>
    </sheetView>
  </sheetViews>
  <sheetFormatPr defaultColWidth="11.421875" defaultRowHeight="12.75"/>
  <cols>
    <col min="1" max="1" width="11.421875" style="150" customWidth="1"/>
    <col min="2" max="2" width="23.8515625" style="150" customWidth="1"/>
    <col min="3" max="3" width="27.28125" style="150" customWidth="1"/>
    <col min="4" max="4" width="26.421875" style="150" customWidth="1"/>
    <col min="5" max="5" width="18.7109375" style="150" customWidth="1"/>
    <col min="6" max="6" width="21.8515625" style="150" customWidth="1"/>
    <col min="7" max="16384" width="11.421875" style="150" customWidth="1"/>
  </cols>
  <sheetData>
    <row r="1" ht="13.5" thickBot="1"/>
    <row r="2" spans="2:6" ht="15.75" thickBot="1">
      <c r="B2" s="411" t="s">
        <v>382</v>
      </c>
      <c r="C2" s="412"/>
      <c r="D2" s="412"/>
      <c r="E2" s="412"/>
      <c r="F2" s="413"/>
    </row>
    <row r="3" ht="13.5" thickBot="1"/>
    <row r="4" spans="2:6" ht="16.5" customHeight="1">
      <c r="B4" s="414" t="s">
        <v>381</v>
      </c>
      <c r="C4" s="417" t="s">
        <v>481</v>
      </c>
      <c r="D4" s="418"/>
      <c r="E4" s="418"/>
      <c r="F4" s="419"/>
    </row>
    <row r="5" spans="2:6" ht="19.5" customHeight="1">
      <c r="B5" s="415"/>
      <c r="C5" s="420"/>
      <c r="D5" s="421"/>
      <c r="E5" s="421"/>
      <c r="F5" s="422"/>
    </row>
    <row r="6" spans="2:6" ht="24" customHeight="1" thickBot="1">
      <c r="B6" s="416"/>
      <c r="C6" s="423"/>
      <c r="D6" s="424"/>
      <c r="E6" s="424"/>
      <c r="F6" s="425"/>
    </row>
    <row r="9" ht="13.5" thickBot="1"/>
    <row r="10" spans="2:6" ht="30.75" thickBot="1">
      <c r="B10" s="208" t="s">
        <v>332</v>
      </c>
      <c r="C10" s="209" t="s">
        <v>333</v>
      </c>
      <c r="D10" s="209" t="s">
        <v>334</v>
      </c>
      <c r="E10" s="209" t="s">
        <v>335</v>
      </c>
      <c r="F10" s="209" t="s">
        <v>336</v>
      </c>
    </row>
    <row r="11" spans="2:6" ht="14.25">
      <c r="B11" s="398" t="s">
        <v>337</v>
      </c>
      <c r="C11" s="401" t="s">
        <v>338</v>
      </c>
      <c r="D11" s="203" t="s">
        <v>339</v>
      </c>
      <c r="E11" s="404"/>
      <c r="F11" s="404"/>
    </row>
    <row r="12" spans="2:6" ht="14.25">
      <c r="B12" s="399"/>
      <c r="C12" s="402"/>
      <c r="D12" s="203" t="s">
        <v>340</v>
      </c>
      <c r="E12" s="405"/>
      <c r="F12" s="405"/>
    </row>
    <row r="13" spans="2:6" ht="15" thickBot="1">
      <c r="B13" s="400"/>
      <c r="C13" s="403"/>
      <c r="D13" s="204"/>
      <c r="E13" s="406"/>
      <c r="F13" s="406"/>
    </row>
    <row r="14" spans="2:6" ht="71.25">
      <c r="B14" s="210"/>
      <c r="C14" s="203" t="s">
        <v>342</v>
      </c>
      <c r="D14" s="203" t="s">
        <v>353</v>
      </c>
      <c r="E14" s="407" t="s">
        <v>369</v>
      </c>
      <c r="F14" s="396">
        <v>4</v>
      </c>
    </row>
    <row r="15" spans="2:6" ht="28.5">
      <c r="B15" s="210" t="s">
        <v>341</v>
      </c>
      <c r="C15" s="203" t="s">
        <v>343</v>
      </c>
      <c r="D15" s="203" t="s">
        <v>354</v>
      </c>
      <c r="E15" s="408"/>
      <c r="F15" s="410"/>
    </row>
    <row r="16" spans="2:6" ht="28.5">
      <c r="B16" s="211"/>
      <c r="C16" s="203" t="s">
        <v>344</v>
      </c>
      <c r="D16" s="203" t="s">
        <v>355</v>
      </c>
      <c r="E16" s="408"/>
      <c r="F16" s="410"/>
    </row>
    <row r="17" spans="2:6" ht="14.25">
      <c r="B17" s="211"/>
      <c r="C17" s="203" t="s">
        <v>345</v>
      </c>
      <c r="D17" s="203" t="s">
        <v>356</v>
      </c>
      <c r="E17" s="408"/>
      <c r="F17" s="410"/>
    </row>
    <row r="18" spans="2:6" ht="14.25">
      <c r="B18" s="211"/>
      <c r="C18" s="203" t="s">
        <v>346</v>
      </c>
      <c r="D18" s="203" t="s">
        <v>357</v>
      </c>
      <c r="E18" s="408"/>
      <c r="F18" s="410"/>
    </row>
    <row r="19" spans="2:6" ht="28.5">
      <c r="B19" s="211"/>
      <c r="C19" s="203" t="s">
        <v>347</v>
      </c>
      <c r="D19" s="203" t="s">
        <v>358</v>
      </c>
      <c r="E19" s="408"/>
      <c r="F19" s="410"/>
    </row>
    <row r="20" spans="2:6" ht="28.5">
      <c r="B20" s="211"/>
      <c r="C20" s="203" t="s">
        <v>348</v>
      </c>
      <c r="D20" s="203" t="s">
        <v>359</v>
      </c>
      <c r="E20" s="408"/>
      <c r="F20" s="410"/>
    </row>
    <row r="21" spans="2:6" ht="28.5">
      <c r="B21" s="211"/>
      <c r="C21" s="203" t="s">
        <v>349</v>
      </c>
      <c r="D21" s="203" t="s">
        <v>360</v>
      </c>
      <c r="E21" s="408"/>
      <c r="F21" s="410"/>
    </row>
    <row r="22" spans="2:6" ht="28.5">
      <c r="B22" s="211"/>
      <c r="C22" s="203" t="s">
        <v>350</v>
      </c>
      <c r="D22" s="203" t="s">
        <v>361</v>
      </c>
      <c r="E22" s="408"/>
      <c r="F22" s="410"/>
    </row>
    <row r="23" spans="2:6" ht="71.25">
      <c r="B23" s="211"/>
      <c r="C23" s="203" t="s">
        <v>351</v>
      </c>
      <c r="D23" s="203" t="s">
        <v>362</v>
      </c>
      <c r="E23" s="408"/>
      <c r="F23" s="410"/>
    </row>
    <row r="24" spans="2:6" ht="42.75">
      <c r="B24" s="211"/>
      <c r="C24" s="203" t="s">
        <v>352</v>
      </c>
      <c r="D24" s="203" t="s">
        <v>363</v>
      </c>
      <c r="E24" s="408"/>
      <c r="F24" s="410"/>
    </row>
    <row r="25" spans="2:6" ht="14.25">
      <c r="B25" s="211"/>
      <c r="C25" s="203"/>
      <c r="D25" s="203" t="s">
        <v>364</v>
      </c>
      <c r="E25" s="408"/>
      <c r="F25" s="410"/>
    </row>
    <row r="26" spans="2:6" ht="14.25">
      <c r="B26" s="211"/>
      <c r="C26" s="205"/>
      <c r="D26" s="203" t="s">
        <v>365</v>
      </c>
      <c r="E26" s="408"/>
      <c r="F26" s="410"/>
    </row>
    <row r="27" spans="2:6" ht="14.25">
      <c r="B27" s="211"/>
      <c r="C27" s="205"/>
      <c r="D27" s="203" t="s">
        <v>366</v>
      </c>
      <c r="E27" s="408"/>
      <c r="F27" s="410"/>
    </row>
    <row r="28" spans="2:6" ht="14.25">
      <c r="B28" s="211"/>
      <c r="C28" s="205"/>
      <c r="D28" s="203" t="s">
        <v>367</v>
      </c>
      <c r="E28" s="408"/>
      <c r="F28" s="410"/>
    </row>
    <row r="29" spans="2:6" ht="14.25">
      <c r="B29" s="211"/>
      <c r="C29" s="205"/>
      <c r="D29" s="203" t="s">
        <v>368</v>
      </c>
      <c r="E29" s="408"/>
      <c r="F29" s="410"/>
    </row>
    <row r="30" spans="2:6" ht="15" thickBot="1">
      <c r="B30" s="212"/>
      <c r="C30" s="206"/>
      <c r="D30" s="207"/>
      <c r="E30" s="409"/>
      <c r="F30" s="397"/>
    </row>
    <row r="31" spans="2:6" ht="28.5">
      <c r="B31" s="394" t="s">
        <v>370</v>
      </c>
      <c r="C31" s="203" t="s">
        <v>371</v>
      </c>
      <c r="D31" s="203" t="s">
        <v>373</v>
      </c>
      <c r="E31" s="396"/>
      <c r="F31" s="407"/>
    </row>
    <row r="32" spans="2:6" ht="42.75">
      <c r="B32" s="426"/>
      <c r="C32" s="203" t="s">
        <v>372</v>
      </c>
      <c r="D32" s="203" t="s">
        <v>374</v>
      </c>
      <c r="E32" s="410"/>
      <c r="F32" s="408"/>
    </row>
    <row r="33" spans="2:6" ht="14.25">
      <c r="B33" s="426"/>
      <c r="C33" s="205"/>
      <c r="D33" s="203" t="s">
        <v>375</v>
      </c>
      <c r="E33" s="410"/>
      <c r="F33" s="408"/>
    </row>
    <row r="34" spans="2:6" ht="14.25">
      <c r="B34" s="426"/>
      <c r="C34" s="205"/>
      <c r="D34" s="203" t="s">
        <v>376</v>
      </c>
      <c r="E34" s="410"/>
      <c r="F34" s="408"/>
    </row>
    <row r="35" spans="2:6" ht="15" thickBot="1">
      <c r="B35" s="395"/>
      <c r="C35" s="206"/>
      <c r="D35" s="204" t="s">
        <v>377</v>
      </c>
      <c r="E35" s="397"/>
      <c r="F35" s="409"/>
    </row>
    <row r="36" spans="2:6" ht="28.5">
      <c r="B36" s="394" t="s">
        <v>378</v>
      </c>
      <c r="C36" s="203" t="s">
        <v>379</v>
      </c>
      <c r="D36" s="396"/>
      <c r="E36" s="396"/>
      <c r="F36" s="396"/>
    </row>
    <row r="37" spans="2:6" ht="15" thickBot="1">
      <c r="B37" s="395"/>
      <c r="C37" s="204" t="s">
        <v>380</v>
      </c>
      <c r="D37" s="397"/>
      <c r="E37" s="397"/>
      <c r="F37" s="397"/>
    </row>
  </sheetData>
  <sheetProtection/>
  <mergeCells count="16">
    <mergeCell ref="B2:F2"/>
    <mergeCell ref="B4:B6"/>
    <mergeCell ref="C4:F6"/>
    <mergeCell ref="B31:B35"/>
    <mergeCell ref="E31:E35"/>
    <mergeCell ref="F31:F35"/>
    <mergeCell ref="B36:B37"/>
    <mergeCell ref="D36:D37"/>
    <mergeCell ref="E36:E37"/>
    <mergeCell ref="F36:F37"/>
    <mergeCell ref="B11:B13"/>
    <mergeCell ref="C11:C13"/>
    <mergeCell ref="E11:E13"/>
    <mergeCell ref="F11:F13"/>
    <mergeCell ref="E14:E30"/>
    <mergeCell ref="F14:F30"/>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Hoja9"/>
  <dimension ref="B3:E21"/>
  <sheetViews>
    <sheetView zoomScalePageLayoutView="0" workbookViewId="0" topLeftCell="A1">
      <selection activeCell="C14" sqref="C14"/>
    </sheetView>
  </sheetViews>
  <sheetFormatPr defaultColWidth="11.421875" defaultRowHeight="12.75"/>
  <cols>
    <col min="1" max="1" width="11.421875" style="71" customWidth="1"/>
    <col min="2" max="2" width="39.421875" style="71" customWidth="1"/>
    <col min="3" max="3" width="45.421875" style="71" customWidth="1"/>
    <col min="4" max="4" width="41.421875" style="71" customWidth="1"/>
    <col min="5" max="5" width="40.00390625" style="71" customWidth="1"/>
    <col min="6" max="16384" width="11.421875" style="71" customWidth="1"/>
  </cols>
  <sheetData>
    <row r="3" spans="2:5" ht="12.75">
      <c r="B3" s="20"/>
      <c r="C3" s="20"/>
      <c r="D3" s="20"/>
      <c r="E3" s="20"/>
    </row>
    <row r="4" ht="33.75" customHeight="1"/>
    <row r="5" ht="41.25" customHeight="1"/>
    <row r="6" spans="2:5" ht="25.5" customHeight="1">
      <c r="B6" s="20"/>
      <c r="C6" s="20"/>
      <c r="D6" s="20"/>
      <c r="E6" s="20"/>
    </row>
    <row r="7" spans="2:5" ht="39.75" customHeight="1">
      <c r="B7" s="20"/>
      <c r="C7" s="20"/>
      <c r="D7" s="20"/>
      <c r="E7" s="20"/>
    </row>
    <row r="8" spans="2:4" ht="40.5" customHeight="1">
      <c r="B8" s="20"/>
      <c r="C8" s="20"/>
      <c r="D8" s="20"/>
    </row>
    <row r="9" spans="2:3" ht="51.75" customHeight="1">
      <c r="B9" s="20"/>
      <c r="C9" s="20"/>
    </row>
    <row r="15" ht="12.75">
      <c r="B15" s="20"/>
    </row>
    <row r="17" ht="12.75">
      <c r="B17" s="20"/>
    </row>
    <row r="18" ht="12.75">
      <c r="B18" s="20"/>
    </row>
    <row r="19" ht="12.75">
      <c r="B19" s="20"/>
    </row>
    <row r="20" ht="12.75">
      <c r="B20" s="20"/>
    </row>
    <row r="21" ht="12.75">
      <c r="B21" s="20"/>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2">
    <tabColor theme="0"/>
  </sheetPr>
  <dimension ref="A1:M70"/>
  <sheetViews>
    <sheetView showGridLines="0" zoomScale="70" zoomScaleNormal="70" zoomScalePageLayoutView="0" workbookViewId="0" topLeftCell="B15">
      <selection activeCell="G12" sqref="G12"/>
    </sheetView>
  </sheetViews>
  <sheetFormatPr defaultColWidth="11.421875" defaultRowHeight="12.75"/>
  <cols>
    <col min="1" max="1" width="7.421875" style="82" customWidth="1"/>
    <col min="2" max="2" width="22.7109375" style="82" customWidth="1"/>
    <col min="3" max="3" width="32.7109375" style="82" customWidth="1"/>
    <col min="4" max="4" width="17.421875" style="82" customWidth="1"/>
    <col min="5" max="5" width="14.8515625" style="82" customWidth="1"/>
    <col min="6" max="6" width="11.28125" style="82" customWidth="1"/>
    <col min="7" max="7" width="60.57421875" style="82" customWidth="1"/>
    <col min="8" max="8" width="21.421875" style="82" customWidth="1"/>
    <col min="9" max="9" width="30.140625" style="82" customWidth="1"/>
    <col min="10" max="10" width="10.421875" style="82" customWidth="1"/>
    <col min="11" max="11" width="30.140625" style="82" customWidth="1"/>
    <col min="12" max="12" width="40.7109375" style="82" customWidth="1"/>
    <col min="13" max="13" width="30.28125" style="82" customWidth="1"/>
    <col min="14" max="16384" width="11.421875" style="82" customWidth="1"/>
  </cols>
  <sheetData>
    <row r="1" spans="1:13" ht="18.75">
      <c r="A1" s="437"/>
      <c r="B1" s="438"/>
      <c r="C1" s="443" t="s">
        <v>1</v>
      </c>
      <c r="D1" s="444"/>
      <c r="E1" s="444"/>
      <c r="F1" s="444"/>
      <c r="G1" s="444"/>
      <c r="H1" s="444"/>
      <c r="I1" s="444"/>
      <c r="J1" s="444"/>
      <c r="K1" s="445"/>
      <c r="L1" s="213" t="s">
        <v>383</v>
      </c>
      <c r="M1" s="214" t="s">
        <v>384</v>
      </c>
    </row>
    <row r="2" spans="1:13" ht="18.75">
      <c r="A2" s="439"/>
      <c r="B2" s="440"/>
      <c r="C2" s="215" t="s">
        <v>141</v>
      </c>
      <c r="D2" s="446" t="s">
        <v>385</v>
      </c>
      <c r="E2" s="446"/>
      <c r="F2" s="446"/>
      <c r="G2" s="446"/>
      <c r="H2" s="446"/>
      <c r="I2" s="446"/>
      <c r="J2" s="446"/>
      <c r="K2" s="447"/>
      <c r="L2" s="216" t="s">
        <v>386</v>
      </c>
      <c r="M2" s="217">
        <v>2</v>
      </c>
    </row>
    <row r="3" spans="1:13" ht="42" customHeight="1" thickBot="1">
      <c r="A3" s="441"/>
      <c r="B3" s="442"/>
      <c r="C3" s="218" t="s">
        <v>387</v>
      </c>
      <c r="D3" s="448" t="s">
        <v>388</v>
      </c>
      <c r="E3" s="448"/>
      <c r="F3" s="448"/>
      <c r="G3" s="448"/>
      <c r="H3" s="448"/>
      <c r="I3" s="448"/>
      <c r="J3" s="448"/>
      <c r="K3" s="449"/>
      <c r="L3" s="219" t="s">
        <v>389</v>
      </c>
      <c r="M3" s="220">
        <v>43123</v>
      </c>
    </row>
    <row r="4" spans="1:13" ht="19.5" thickBot="1">
      <c r="A4" s="450"/>
      <c r="B4" s="450"/>
      <c r="C4" s="450"/>
      <c r="D4" s="221"/>
      <c r="E4" s="221"/>
      <c r="F4" s="221"/>
      <c r="G4" s="221"/>
      <c r="H4" s="221"/>
      <c r="I4" s="221"/>
      <c r="J4" s="221"/>
      <c r="K4" s="221"/>
      <c r="L4" s="221"/>
      <c r="M4" s="222"/>
    </row>
    <row r="5" spans="1:13" ht="37.5" customHeight="1">
      <c r="A5" s="455" t="s">
        <v>382</v>
      </c>
      <c r="B5" s="456"/>
      <c r="C5" s="456"/>
      <c r="D5" s="456"/>
      <c r="E5" s="456"/>
      <c r="F5" s="456"/>
      <c r="G5" s="456"/>
      <c r="H5" s="456"/>
      <c r="I5" s="456"/>
      <c r="J5" s="456"/>
      <c r="K5" s="456"/>
      <c r="L5" s="456"/>
      <c r="M5" s="457"/>
    </row>
    <row r="6" spans="1:13" ht="68.25" customHeight="1" thickBot="1">
      <c r="A6" s="458" t="s">
        <v>390</v>
      </c>
      <c r="B6" s="459"/>
      <c r="C6" s="460"/>
      <c r="D6" s="432" t="s">
        <v>481</v>
      </c>
      <c r="E6" s="432"/>
      <c r="F6" s="432"/>
      <c r="G6" s="432"/>
      <c r="H6" s="432"/>
      <c r="I6" s="432"/>
      <c r="J6" s="432"/>
      <c r="K6" s="432"/>
      <c r="L6" s="432"/>
      <c r="M6" s="433"/>
    </row>
    <row r="7" spans="1:3" ht="18">
      <c r="A7" s="454"/>
      <c r="B7" s="454"/>
      <c r="C7" s="454"/>
    </row>
    <row r="8" spans="1:13" ht="18">
      <c r="A8" s="454"/>
      <c r="B8" s="454"/>
      <c r="C8" s="454"/>
      <c r="D8" s="83"/>
      <c r="E8" s="83"/>
      <c r="F8" s="83"/>
      <c r="G8" s="83"/>
      <c r="H8" s="83"/>
      <c r="I8" s="83"/>
      <c r="J8" s="83"/>
      <c r="K8" s="83"/>
      <c r="L8" s="84" t="s">
        <v>8</v>
      </c>
      <c r="M8" s="85"/>
    </row>
    <row r="9" spans="1:13" ht="4.5" customHeight="1" thickBot="1">
      <c r="A9" s="453"/>
      <c r="B9" s="453"/>
      <c r="C9" s="453"/>
      <c r="D9" s="451"/>
      <c r="E9" s="451"/>
      <c r="F9" s="451"/>
      <c r="G9" s="451"/>
      <c r="H9" s="451"/>
      <c r="I9" s="452"/>
      <c r="J9" s="452"/>
      <c r="K9" s="452"/>
      <c r="L9" s="452"/>
      <c r="M9" s="452"/>
    </row>
    <row r="10" spans="1:13" ht="63" customHeight="1">
      <c r="A10" s="225" t="s">
        <v>9</v>
      </c>
      <c r="B10" s="226" t="s">
        <v>3</v>
      </c>
      <c r="C10" s="226" t="s">
        <v>10</v>
      </c>
      <c r="D10" s="436" t="s">
        <v>11</v>
      </c>
      <c r="E10" s="436"/>
      <c r="F10" s="436"/>
      <c r="G10" s="226" t="s">
        <v>12</v>
      </c>
      <c r="H10" s="461" t="s">
        <v>391</v>
      </c>
      <c r="I10" s="462"/>
      <c r="J10" s="462"/>
      <c r="K10" s="462"/>
      <c r="L10" s="463"/>
      <c r="M10" s="227" t="s">
        <v>13</v>
      </c>
    </row>
    <row r="11" spans="1:13" ht="127.5" customHeight="1">
      <c r="A11" s="228">
        <v>1</v>
      </c>
      <c r="B11" s="228" t="s">
        <v>396</v>
      </c>
      <c r="C11" s="224" t="s">
        <v>294</v>
      </c>
      <c r="D11" s="434" t="s">
        <v>298</v>
      </c>
      <c r="E11" s="435"/>
      <c r="F11" s="435"/>
      <c r="G11" s="247" t="s">
        <v>503</v>
      </c>
      <c r="H11" s="434" t="s">
        <v>502</v>
      </c>
      <c r="I11" s="434"/>
      <c r="J11" s="434"/>
      <c r="K11" s="434"/>
      <c r="L11" s="434"/>
      <c r="M11" s="223" t="s">
        <v>15</v>
      </c>
    </row>
    <row r="12" spans="1:13" ht="360" customHeight="1">
      <c r="A12" s="228">
        <f>A11+1</f>
        <v>2</v>
      </c>
      <c r="B12" s="228" t="s">
        <v>396</v>
      </c>
      <c r="C12" s="224" t="s">
        <v>295</v>
      </c>
      <c r="D12" s="434" t="s">
        <v>299</v>
      </c>
      <c r="E12" s="435"/>
      <c r="F12" s="435"/>
      <c r="G12" s="247" t="s">
        <v>524</v>
      </c>
      <c r="H12" s="434" t="s">
        <v>527</v>
      </c>
      <c r="I12" s="434"/>
      <c r="J12" s="434"/>
      <c r="K12" s="434"/>
      <c r="L12" s="434"/>
      <c r="M12" s="223" t="s">
        <v>182</v>
      </c>
    </row>
    <row r="13" spans="1:13" ht="167.25" customHeight="1">
      <c r="A13" s="228">
        <f>A12+1</f>
        <v>3</v>
      </c>
      <c r="B13" s="228" t="s">
        <v>396</v>
      </c>
      <c r="C13" s="224" t="s">
        <v>296</v>
      </c>
      <c r="D13" s="434" t="s">
        <v>300</v>
      </c>
      <c r="E13" s="435"/>
      <c r="F13" s="435"/>
      <c r="G13" s="248" t="s">
        <v>525</v>
      </c>
      <c r="H13" s="434" t="s">
        <v>526</v>
      </c>
      <c r="I13" s="434"/>
      <c r="J13" s="434"/>
      <c r="K13" s="434"/>
      <c r="L13" s="434"/>
      <c r="M13" s="223" t="s">
        <v>15</v>
      </c>
    </row>
    <row r="14" spans="1:13" ht="141.75" customHeight="1">
      <c r="A14" s="228">
        <f>A13+1</f>
        <v>4</v>
      </c>
      <c r="B14" s="228" t="s">
        <v>396</v>
      </c>
      <c r="C14" s="224" t="s">
        <v>521</v>
      </c>
      <c r="D14" s="434" t="s">
        <v>301</v>
      </c>
      <c r="E14" s="435"/>
      <c r="F14" s="435"/>
      <c r="G14" s="247" t="s">
        <v>302</v>
      </c>
      <c r="H14" s="434" t="s">
        <v>303</v>
      </c>
      <c r="I14" s="434"/>
      <c r="J14" s="434"/>
      <c r="K14" s="434"/>
      <c r="L14" s="434"/>
      <c r="M14" s="223" t="s">
        <v>15</v>
      </c>
    </row>
    <row r="15" spans="1:13" ht="77.25" customHeight="1">
      <c r="A15" s="228">
        <v>5</v>
      </c>
      <c r="B15" s="228" t="s">
        <v>396</v>
      </c>
      <c r="C15" s="224" t="s">
        <v>297</v>
      </c>
      <c r="D15" s="434" t="s">
        <v>304</v>
      </c>
      <c r="E15" s="435"/>
      <c r="F15" s="435"/>
      <c r="G15" s="249" t="s">
        <v>305</v>
      </c>
      <c r="H15" s="434" t="s">
        <v>306</v>
      </c>
      <c r="I15" s="434"/>
      <c r="J15" s="434"/>
      <c r="K15" s="434"/>
      <c r="L15" s="434"/>
      <c r="M15" s="223" t="s">
        <v>15</v>
      </c>
    </row>
    <row r="16" spans="1:13" ht="120" customHeight="1" thickBot="1">
      <c r="A16" s="228">
        <v>6</v>
      </c>
      <c r="B16" s="228" t="s">
        <v>396</v>
      </c>
      <c r="C16" s="367" t="s">
        <v>509</v>
      </c>
      <c r="D16" s="434" t="s">
        <v>514</v>
      </c>
      <c r="E16" s="435"/>
      <c r="F16" s="435"/>
      <c r="G16" s="249" t="s">
        <v>515</v>
      </c>
      <c r="H16" s="434" t="s">
        <v>523</v>
      </c>
      <c r="I16" s="434"/>
      <c r="J16" s="434"/>
      <c r="K16" s="434"/>
      <c r="L16" s="434"/>
      <c r="M16" s="223" t="s">
        <v>15</v>
      </c>
    </row>
    <row r="17" spans="1:13" ht="18" customHeight="1">
      <c r="A17" s="229" t="s">
        <v>9</v>
      </c>
      <c r="B17" s="230" t="s">
        <v>3</v>
      </c>
      <c r="C17" s="230" t="s">
        <v>241</v>
      </c>
      <c r="D17" s="464" t="s">
        <v>242</v>
      </c>
      <c r="E17" s="464"/>
      <c r="F17" s="464"/>
      <c r="G17" s="464" t="s">
        <v>244</v>
      </c>
      <c r="H17" s="464"/>
      <c r="I17" s="464" t="s">
        <v>243</v>
      </c>
      <c r="J17" s="464"/>
      <c r="K17" s="464"/>
      <c r="L17" s="464" t="s">
        <v>245</v>
      </c>
      <c r="M17" s="465"/>
    </row>
    <row r="18" spans="1:13" ht="42.75">
      <c r="A18" s="231">
        <v>1</v>
      </c>
      <c r="B18" s="232" t="s">
        <v>392</v>
      </c>
      <c r="C18" s="233" t="s">
        <v>397</v>
      </c>
      <c r="D18" s="429"/>
      <c r="E18" s="429"/>
      <c r="F18" s="429"/>
      <c r="G18" s="430"/>
      <c r="H18" s="430"/>
      <c r="I18" s="430"/>
      <c r="J18" s="430"/>
      <c r="K18" s="430"/>
      <c r="L18" s="430" t="s">
        <v>393</v>
      </c>
      <c r="M18" s="431"/>
    </row>
    <row r="19" spans="1:13" s="92" customFormat="1" ht="18.75">
      <c r="A19" s="234">
        <v>2</v>
      </c>
      <c r="B19" s="306"/>
      <c r="C19" s="307"/>
      <c r="D19" s="446"/>
      <c r="E19" s="446"/>
      <c r="F19" s="446"/>
      <c r="G19" s="446"/>
      <c r="H19" s="446"/>
      <c r="I19" s="446"/>
      <c r="J19" s="446"/>
      <c r="K19" s="446"/>
      <c r="L19" s="446"/>
      <c r="M19" s="466"/>
    </row>
    <row r="20" ht="18"/>
    <row r="21" ht="18"/>
    <row r="22" spans="1:8" s="87" customFormat="1" ht="18.75" thickBot="1">
      <c r="A22" s="86"/>
      <c r="B22" s="86"/>
      <c r="D22" s="88"/>
      <c r="E22" s="88"/>
      <c r="F22" s="88"/>
      <c r="G22" s="88"/>
      <c r="H22" s="89"/>
    </row>
    <row r="23" spans="1:13" s="90" customFormat="1" ht="45" customHeight="1">
      <c r="A23" s="470" t="s">
        <v>394</v>
      </c>
      <c r="B23" s="471"/>
      <c r="C23" s="471"/>
      <c r="D23" s="471"/>
      <c r="E23" s="472"/>
      <c r="F23" s="473" t="s">
        <v>6</v>
      </c>
      <c r="G23" s="471"/>
      <c r="H23" s="471"/>
      <c r="I23" s="471"/>
      <c r="J23" s="474"/>
      <c r="K23" s="475" t="s">
        <v>395</v>
      </c>
      <c r="L23" s="471"/>
      <c r="M23" s="476"/>
    </row>
    <row r="24" spans="1:13" s="91" customFormat="1" ht="21.75" customHeight="1" thickBot="1">
      <c r="A24" s="427" t="s">
        <v>41</v>
      </c>
      <c r="B24" s="428"/>
      <c r="C24" s="235" t="s">
        <v>144</v>
      </c>
      <c r="D24" s="428" t="s">
        <v>389</v>
      </c>
      <c r="E24" s="467"/>
      <c r="F24" s="468" t="s">
        <v>41</v>
      </c>
      <c r="G24" s="428"/>
      <c r="H24" s="235" t="s">
        <v>144</v>
      </c>
      <c r="I24" s="428" t="s">
        <v>389</v>
      </c>
      <c r="J24" s="469"/>
      <c r="K24" s="236" t="s">
        <v>41</v>
      </c>
      <c r="L24" s="235" t="s">
        <v>144</v>
      </c>
      <c r="M24" s="237" t="s">
        <v>389</v>
      </c>
    </row>
    <row r="25" spans="1:13" ht="33" customHeight="1" thickTop="1">
      <c r="A25" s="477" t="s">
        <v>479</v>
      </c>
      <c r="B25" s="478"/>
      <c r="C25" s="238"/>
      <c r="D25" s="479">
        <v>43139</v>
      </c>
      <c r="E25" s="480"/>
      <c r="F25" s="481" t="s">
        <v>439</v>
      </c>
      <c r="G25" s="478"/>
      <c r="H25" s="238"/>
      <c r="I25" s="479"/>
      <c r="J25" s="482"/>
      <c r="K25" s="239" t="s">
        <v>474</v>
      </c>
      <c r="L25" s="238" t="s">
        <v>475</v>
      </c>
      <c r="M25" s="240"/>
    </row>
    <row r="26" spans="1:13" ht="20.25" customHeight="1">
      <c r="A26" s="483" t="s">
        <v>441</v>
      </c>
      <c r="B26" s="446"/>
      <c r="C26" s="241"/>
      <c r="D26" s="479">
        <v>43139</v>
      </c>
      <c r="E26" s="480"/>
      <c r="F26" s="484" t="s">
        <v>442</v>
      </c>
      <c r="G26" s="485"/>
      <c r="H26" s="241"/>
      <c r="I26" s="486"/>
      <c r="J26" s="487"/>
      <c r="K26" s="242"/>
      <c r="L26" s="241"/>
      <c r="M26" s="243"/>
    </row>
    <row r="27" spans="1:13" ht="20.25" customHeight="1">
      <c r="A27" s="483" t="s">
        <v>439</v>
      </c>
      <c r="B27" s="446"/>
      <c r="C27" s="241"/>
      <c r="D27" s="479">
        <v>43139</v>
      </c>
      <c r="E27" s="480"/>
      <c r="F27" s="484" t="s">
        <v>443</v>
      </c>
      <c r="G27" s="485"/>
      <c r="H27" s="241"/>
      <c r="I27" s="486"/>
      <c r="J27" s="487"/>
      <c r="K27" s="242"/>
      <c r="L27" s="241"/>
      <c r="M27" s="243"/>
    </row>
    <row r="28" spans="1:13" ht="20.25" customHeight="1">
      <c r="A28" s="483" t="s">
        <v>444</v>
      </c>
      <c r="B28" s="446"/>
      <c r="C28" s="241"/>
      <c r="D28" s="479">
        <v>43139</v>
      </c>
      <c r="E28" s="480"/>
      <c r="F28" s="484" t="s">
        <v>445</v>
      </c>
      <c r="G28" s="485"/>
      <c r="H28" s="241"/>
      <c r="I28" s="486"/>
      <c r="J28" s="487"/>
      <c r="K28" s="242"/>
      <c r="L28" s="241"/>
      <c r="M28" s="243"/>
    </row>
    <row r="29" spans="1:13" ht="20.25" customHeight="1">
      <c r="A29" s="483" t="s">
        <v>446</v>
      </c>
      <c r="B29" s="446"/>
      <c r="C29" s="241"/>
      <c r="D29" s="479">
        <v>43139</v>
      </c>
      <c r="E29" s="480"/>
      <c r="F29" s="484" t="s">
        <v>447</v>
      </c>
      <c r="G29" s="485"/>
      <c r="H29" s="241"/>
      <c r="I29" s="486"/>
      <c r="J29" s="487"/>
      <c r="K29" s="242"/>
      <c r="L29" s="241"/>
      <c r="M29" s="243"/>
    </row>
    <row r="30" spans="1:13" ht="20.25" customHeight="1">
      <c r="A30" s="483" t="s">
        <v>448</v>
      </c>
      <c r="B30" s="446"/>
      <c r="C30" s="241"/>
      <c r="D30" s="479">
        <v>43139</v>
      </c>
      <c r="E30" s="480"/>
      <c r="F30" s="484" t="s">
        <v>449</v>
      </c>
      <c r="G30" s="485"/>
      <c r="H30" s="241"/>
      <c r="I30" s="486"/>
      <c r="J30" s="487"/>
      <c r="K30" s="242"/>
      <c r="L30" s="241"/>
      <c r="M30" s="243"/>
    </row>
    <row r="31" spans="1:13" ht="20.25" customHeight="1">
      <c r="A31" s="483" t="s">
        <v>450</v>
      </c>
      <c r="B31" s="446"/>
      <c r="C31" s="241"/>
      <c r="D31" s="479">
        <v>43139</v>
      </c>
      <c r="E31" s="480"/>
      <c r="F31" s="484" t="s">
        <v>451</v>
      </c>
      <c r="G31" s="485"/>
      <c r="H31" s="241"/>
      <c r="I31" s="486"/>
      <c r="J31" s="487"/>
      <c r="K31" s="242"/>
      <c r="L31" s="241"/>
      <c r="M31" s="243"/>
    </row>
    <row r="32" spans="1:13" ht="20.25" customHeight="1">
      <c r="A32" s="483"/>
      <c r="B32" s="446"/>
      <c r="C32" s="241"/>
      <c r="D32" s="488"/>
      <c r="E32" s="489"/>
      <c r="F32" s="484" t="s">
        <v>480</v>
      </c>
      <c r="G32" s="485"/>
      <c r="H32" s="241"/>
      <c r="I32" s="486"/>
      <c r="J32" s="487"/>
      <c r="K32" s="242"/>
      <c r="L32" s="241"/>
      <c r="M32" s="243"/>
    </row>
    <row r="33" spans="1:13" ht="20.25" customHeight="1">
      <c r="A33" s="483"/>
      <c r="B33" s="446"/>
      <c r="C33" s="241"/>
      <c r="D33" s="488"/>
      <c r="E33" s="489"/>
      <c r="F33" s="484"/>
      <c r="G33" s="485"/>
      <c r="H33" s="241"/>
      <c r="I33" s="486"/>
      <c r="J33" s="487"/>
      <c r="K33" s="242"/>
      <c r="L33" s="241"/>
      <c r="M33" s="243"/>
    </row>
    <row r="34" spans="1:13" ht="20.25" customHeight="1">
      <c r="A34" s="483"/>
      <c r="B34" s="446"/>
      <c r="C34" s="241"/>
      <c r="D34" s="488"/>
      <c r="E34" s="489"/>
      <c r="F34" s="484"/>
      <c r="G34" s="485"/>
      <c r="H34" s="241"/>
      <c r="I34" s="486"/>
      <c r="J34" s="487"/>
      <c r="K34" s="242"/>
      <c r="L34" s="241"/>
      <c r="M34" s="243"/>
    </row>
    <row r="35" spans="1:13" ht="19.5" thickBot="1">
      <c r="A35" s="490"/>
      <c r="B35" s="448"/>
      <c r="C35" s="244"/>
      <c r="D35" s="448"/>
      <c r="E35" s="491"/>
      <c r="F35" s="492"/>
      <c r="G35" s="448"/>
      <c r="H35" s="244"/>
      <c r="I35" s="493"/>
      <c r="J35" s="449"/>
      <c r="K35" s="245"/>
      <c r="L35" s="244"/>
      <c r="M35" s="246"/>
    </row>
    <row r="36" ht="18"/>
    <row r="37" ht="18"/>
    <row r="38" ht="18"/>
    <row r="39" ht="18"/>
    <row r="40" ht="18"/>
    <row r="41" ht="18"/>
    <row r="42" ht="18"/>
    <row r="43" ht="18"/>
    <row r="44" ht="18"/>
    <row r="45" ht="18"/>
    <row r="46" ht="18"/>
    <row r="47" ht="18"/>
    <row r="48" ht="18"/>
    <row r="49" ht="18"/>
    <row r="50" ht="18"/>
    <row r="51" ht="18"/>
    <row r="52" ht="18"/>
    <row r="53" ht="18"/>
    <row r="54" ht="18"/>
    <row r="55" ht="18"/>
    <row r="56" ht="18"/>
    <row r="57" ht="18"/>
    <row r="58" ht="18"/>
    <row r="59" ht="18"/>
    <row r="60" ht="18"/>
    <row r="61" ht="18"/>
    <row r="62" ht="18"/>
    <row r="63" ht="18"/>
    <row r="64" ht="18"/>
    <row r="65" ht="18"/>
    <row r="66" ht="18"/>
    <row r="67" ht="18"/>
    <row r="68" ht="18"/>
    <row r="69" ht="18"/>
    <row r="70" ht="18">
      <c r="B70" s="82" t="e">
        <f>'SEPG-F-007'!#REF!</f>
        <v>#REF!</v>
      </c>
    </row>
    <row r="71" ht="18"/>
    <row r="72" ht="18"/>
    <row r="73" ht="18"/>
    <row r="74" ht="18"/>
    <row r="75" ht="18"/>
    <row r="76" ht="18"/>
    <row r="77" ht="18"/>
    <row r="78" ht="18"/>
    <row r="79" ht="18"/>
    <row r="80" ht="18"/>
    <row r="81" ht="18"/>
    <row r="82" ht="18"/>
    <row r="83" ht="18"/>
    <row r="84" ht="18"/>
    <row r="85" ht="18"/>
    <row r="86" ht="18"/>
    <row r="87" ht="18"/>
    <row r="88" ht="18"/>
    <row r="89" ht="18"/>
    <row r="90" ht="18"/>
    <row r="91" ht="18"/>
    <row r="92" ht="18"/>
    <row r="93" ht="18"/>
    <row r="94" ht="18"/>
    <row r="95" ht="18"/>
    <row r="96" ht="18"/>
    <row r="97" ht="18"/>
    <row r="98" ht="18"/>
    <row r="99" ht="18"/>
    <row r="100" ht="18"/>
    <row r="101" ht="18"/>
    <row r="102" ht="18"/>
    <row r="103" ht="18"/>
    <row r="104" ht="18"/>
    <row r="105" ht="18"/>
    <row r="106" ht="18"/>
    <row r="107" ht="18"/>
    <row r="108" ht="18"/>
    <row r="109" ht="18"/>
    <row r="110" ht="18"/>
    <row r="111" ht="18"/>
    <row r="112" ht="18"/>
    <row r="113" ht="18"/>
    <row r="114" ht="18"/>
    <row r="115" ht="18"/>
    <row r="116" ht="18"/>
    <row r="117" ht="18"/>
  </sheetData>
  <sheetProtection/>
  <mergeCells count="88">
    <mergeCell ref="A35:B35"/>
    <mergeCell ref="D35:E35"/>
    <mergeCell ref="F35:G35"/>
    <mergeCell ref="I35:J35"/>
    <mergeCell ref="A32:B32"/>
    <mergeCell ref="A33:B33"/>
    <mergeCell ref="D33:E33"/>
    <mergeCell ref="F33:G33"/>
    <mergeCell ref="I33:J33"/>
    <mergeCell ref="A34:B34"/>
    <mergeCell ref="D34:E34"/>
    <mergeCell ref="F34:G34"/>
    <mergeCell ref="I34:J34"/>
    <mergeCell ref="A31:B31"/>
    <mergeCell ref="D31:E31"/>
    <mergeCell ref="F31:G31"/>
    <mergeCell ref="I31:J31"/>
    <mergeCell ref="D32:E32"/>
    <mergeCell ref="F32:G32"/>
    <mergeCell ref="I32:J32"/>
    <mergeCell ref="A29:B29"/>
    <mergeCell ref="D29:E29"/>
    <mergeCell ref="F29:G29"/>
    <mergeCell ref="I29:J29"/>
    <mergeCell ref="A30:B30"/>
    <mergeCell ref="D30:E30"/>
    <mergeCell ref="F30:G30"/>
    <mergeCell ref="I30:J30"/>
    <mergeCell ref="A27:B27"/>
    <mergeCell ref="D27:E27"/>
    <mergeCell ref="F27:G27"/>
    <mergeCell ref="I27:J27"/>
    <mergeCell ref="A28:B28"/>
    <mergeCell ref="D28:E28"/>
    <mergeCell ref="F28:G28"/>
    <mergeCell ref="I28:J28"/>
    <mergeCell ref="A25:B25"/>
    <mergeCell ref="D25:E25"/>
    <mergeCell ref="F25:G25"/>
    <mergeCell ref="I25:J25"/>
    <mergeCell ref="A26:B26"/>
    <mergeCell ref="D26:E26"/>
    <mergeCell ref="F26:G26"/>
    <mergeCell ref="I26:J26"/>
    <mergeCell ref="D24:E24"/>
    <mergeCell ref="F24:G24"/>
    <mergeCell ref="I24:J24"/>
    <mergeCell ref="A23:E23"/>
    <mergeCell ref="F23:J23"/>
    <mergeCell ref="K23:M23"/>
    <mergeCell ref="D16:F16"/>
    <mergeCell ref="H16:L16"/>
    <mergeCell ref="D11:F11"/>
    <mergeCell ref="D12:F12"/>
    <mergeCell ref="D19:F19"/>
    <mergeCell ref="G19:H19"/>
    <mergeCell ref="I19:K19"/>
    <mergeCell ref="L19:M19"/>
    <mergeCell ref="A7:C8"/>
    <mergeCell ref="A5:M5"/>
    <mergeCell ref="A6:C6"/>
    <mergeCell ref="H10:L10"/>
    <mergeCell ref="D17:F17"/>
    <mergeCell ref="G17:H17"/>
    <mergeCell ref="I17:K17"/>
    <mergeCell ref="L17:M17"/>
    <mergeCell ref="H11:L11"/>
    <mergeCell ref="H15:L15"/>
    <mergeCell ref="D13:F13"/>
    <mergeCell ref="D14:F14"/>
    <mergeCell ref="D10:F10"/>
    <mergeCell ref="A1:B3"/>
    <mergeCell ref="C1:K1"/>
    <mergeCell ref="D2:K2"/>
    <mergeCell ref="D3:K3"/>
    <mergeCell ref="A4:C4"/>
    <mergeCell ref="D9:M9"/>
    <mergeCell ref="A9:C9"/>
    <mergeCell ref="A24:B24"/>
    <mergeCell ref="D18:F18"/>
    <mergeCell ref="G18:H18"/>
    <mergeCell ref="I18:K18"/>
    <mergeCell ref="L18:M18"/>
    <mergeCell ref="D6:M6"/>
    <mergeCell ref="H12:L12"/>
    <mergeCell ref="H13:L13"/>
    <mergeCell ref="H14:L14"/>
    <mergeCell ref="D15:F15"/>
  </mergeCells>
  <dataValidations count="1">
    <dataValidation errorStyle="warning" type="list" allowBlank="1" showInputMessage="1" showErrorMessage="1" errorTitle="RIESGO INCORRECTO" error="Este tipo de riesgo no es correcto" sqref="M11:M16">
      <formula1>TIPODERIESGO</formula1>
    </dataValidation>
  </dataValidations>
  <printOptions horizontalCentered="1" verticalCentered="1"/>
  <pageMargins left="0.984251968503937" right="0" top="0" bottom="0" header="0" footer="0"/>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B4:L36"/>
  <sheetViews>
    <sheetView zoomScale="55" zoomScaleNormal="55" zoomScalePageLayoutView="0" workbookViewId="0" topLeftCell="A1">
      <selection activeCell="E16" sqref="E16"/>
    </sheetView>
  </sheetViews>
  <sheetFormatPr defaultColWidth="11.421875" defaultRowHeight="12.75"/>
  <cols>
    <col min="1" max="1" width="11.421875" style="150" customWidth="1"/>
    <col min="2" max="3" width="23.140625" style="150" customWidth="1"/>
    <col min="4" max="4" width="47.140625" style="150" customWidth="1"/>
    <col min="5" max="5" width="36.421875" style="150" customWidth="1"/>
    <col min="6" max="6" width="39.421875" style="150" customWidth="1"/>
    <col min="7" max="7" width="46.00390625" style="150" customWidth="1"/>
    <col min="8" max="8" width="40.421875" style="150" customWidth="1"/>
    <col min="9" max="16384" width="11.421875" style="150" customWidth="1"/>
  </cols>
  <sheetData>
    <row r="1" ht="12.75"/>
    <row r="2" ht="12.75"/>
    <row r="3" ht="13.5" thickBot="1"/>
    <row r="4" spans="2:8" ht="58.5" customHeight="1" thickBot="1">
      <c r="B4" s="498" t="s">
        <v>260</v>
      </c>
      <c r="C4" s="499"/>
      <c r="D4" s="499"/>
      <c r="E4" s="499"/>
      <c r="F4" s="499"/>
      <c r="G4" s="499"/>
      <c r="H4" s="500"/>
    </row>
    <row r="5" spans="2:8" ht="27" thickBot="1">
      <c r="B5" s="501" t="s">
        <v>46</v>
      </c>
      <c r="C5" s="502"/>
      <c r="D5" s="505" t="s">
        <v>47</v>
      </c>
      <c r="E5" s="506"/>
      <c r="F5" s="506"/>
      <c r="G5" s="506"/>
      <c r="H5" s="507"/>
    </row>
    <row r="6" spans="2:12" ht="26.25" thickBot="1">
      <c r="B6" s="503"/>
      <c r="C6" s="504"/>
      <c r="D6" s="22" t="s">
        <v>48</v>
      </c>
      <c r="E6" s="22" t="s">
        <v>49</v>
      </c>
      <c r="F6" s="6" t="s">
        <v>50</v>
      </c>
      <c r="G6" s="22" t="s">
        <v>51</v>
      </c>
      <c r="H6" s="22" t="s">
        <v>52</v>
      </c>
      <c r="K6" s="68" t="s">
        <v>53</v>
      </c>
      <c r="L6" s="69" t="s">
        <v>54</v>
      </c>
    </row>
    <row r="7" spans="2:12" ht="18">
      <c r="B7" s="495" t="s">
        <v>55</v>
      </c>
      <c r="C7" s="495">
        <v>1</v>
      </c>
      <c r="D7" s="29">
        <v>1</v>
      </c>
      <c r="E7" s="29">
        <v>6</v>
      </c>
      <c r="F7" s="38">
        <v>7</v>
      </c>
      <c r="G7" s="30">
        <v>11</v>
      </c>
      <c r="H7" s="30">
        <v>13</v>
      </c>
      <c r="K7" s="508" t="s">
        <v>56</v>
      </c>
      <c r="L7" s="103" t="s">
        <v>57</v>
      </c>
    </row>
    <row r="8" spans="2:12" ht="36">
      <c r="B8" s="496"/>
      <c r="C8" s="496"/>
      <c r="D8" s="31" t="s">
        <v>58</v>
      </c>
      <c r="E8" s="31" t="s">
        <v>59</v>
      </c>
      <c r="F8" s="39" t="s">
        <v>60</v>
      </c>
      <c r="G8" s="25" t="s">
        <v>61</v>
      </c>
      <c r="H8" s="25" t="s">
        <v>62</v>
      </c>
      <c r="K8" s="509"/>
      <c r="L8" s="70" t="s">
        <v>63</v>
      </c>
    </row>
    <row r="9" spans="2:12" ht="18">
      <c r="B9" s="496"/>
      <c r="C9" s="496"/>
      <c r="D9" s="23" t="s">
        <v>64</v>
      </c>
      <c r="E9" s="23" t="s">
        <v>64</v>
      </c>
      <c r="F9" s="40"/>
      <c r="G9" s="24" t="s">
        <v>65</v>
      </c>
      <c r="H9" s="24" t="s">
        <v>65</v>
      </c>
      <c r="K9" s="509"/>
      <c r="L9" s="70" t="s">
        <v>66</v>
      </c>
    </row>
    <row r="10" spans="2:12" ht="18">
      <c r="B10" s="496"/>
      <c r="C10" s="496"/>
      <c r="D10" s="32"/>
      <c r="E10" s="32"/>
      <c r="F10" s="40" t="s">
        <v>65</v>
      </c>
      <c r="G10" s="24" t="s">
        <v>67</v>
      </c>
      <c r="H10" s="24" t="s">
        <v>67</v>
      </c>
      <c r="K10" s="509"/>
      <c r="L10" s="70" t="s">
        <v>68</v>
      </c>
    </row>
    <row r="11" spans="2:12" ht="36.75" thickBot="1">
      <c r="B11" s="497"/>
      <c r="C11" s="497"/>
      <c r="D11" s="33"/>
      <c r="E11" s="33"/>
      <c r="F11" s="41"/>
      <c r="G11" s="34" t="s">
        <v>69</v>
      </c>
      <c r="H11" s="34" t="s">
        <v>69</v>
      </c>
      <c r="K11" s="509"/>
      <c r="L11" s="70" t="s">
        <v>70</v>
      </c>
    </row>
    <row r="12" spans="2:12" ht="18">
      <c r="B12" s="495" t="s">
        <v>71</v>
      </c>
      <c r="C12" s="495">
        <v>2</v>
      </c>
      <c r="D12" s="29">
        <v>2</v>
      </c>
      <c r="E12" s="29">
        <v>12</v>
      </c>
      <c r="F12" s="38">
        <v>14</v>
      </c>
      <c r="G12" s="30">
        <v>22</v>
      </c>
      <c r="H12" s="35">
        <v>26</v>
      </c>
      <c r="K12" s="510" t="s">
        <v>72</v>
      </c>
      <c r="L12" s="47" t="s">
        <v>73</v>
      </c>
    </row>
    <row r="13" spans="2:12" ht="36">
      <c r="B13" s="496"/>
      <c r="C13" s="496"/>
      <c r="D13" s="31" t="s">
        <v>74</v>
      </c>
      <c r="E13" s="31" t="s">
        <v>75</v>
      </c>
      <c r="F13" s="39" t="s">
        <v>76</v>
      </c>
      <c r="G13" s="25" t="s">
        <v>77</v>
      </c>
      <c r="H13" s="27" t="s">
        <v>78</v>
      </c>
      <c r="K13" s="511"/>
      <c r="L13" s="47" t="s">
        <v>79</v>
      </c>
    </row>
    <row r="14" spans="2:12" ht="18">
      <c r="B14" s="496"/>
      <c r="C14" s="496"/>
      <c r="D14" s="23" t="s">
        <v>64</v>
      </c>
      <c r="E14" s="23" t="s">
        <v>64</v>
      </c>
      <c r="F14" s="40"/>
      <c r="G14" s="24" t="s">
        <v>65</v>
      </c>
      <c r="H14" s="36" t="s">
        <v>67</v>
      </c>
      <c r="K14" s="511"/>
      <c r="L14" s="47" t="s">
        <v>80</v>
      </c>
    </row>
    <row r="15" spans="2:12" ht="18">
      <c r="B15" s="496"/>
      <c r="C15" s="496"/>
      <c r="D15" s="32"/>
      <c r="E15" s="32"/>
      <c r="F15" s="40" t="s">
        <v>65</v>
      </c>
      <c r="G15" s="24" t="s">
        <v>67</v>
      </c>
      <c r="H15" s="36" t="s">
        <v>65</v>
      </c>
      <c r="K15" s="511"/>
      <c r="L15" s="47" t="s">
        <v>81</v>
      </c>
    </row>
    <row r="16" spans="2:12" ht="36.75" thickBot="1">
      <c r="B16" s="497"/>
      <c r="C16" s="497"/>
      <c r="D16" s="33"/>
      <c r="E16" s="33"/>
      <c r="F16" s="41"/>
      <c r="G16" s="34" t="s">
        <v>69</v>
      </c>
      <c r="H16" s="37" t="s">
        <v>69</v>
      </c>
      <c r="K16" s="512" t="s">
        <v>82</v>
      </c>
      <c r="L16" s="104" t="s">
        <v>83</v>
      </c>
    </row>
    <row r="17" spans="2:12" ht="18">
      <c r="B17" s="495" t="s">
        <v>84</v>
      </c>
      <c r="C17" s="495">
        <v>3</v>
      </c>
      <c r="D17" s="29">
        <v>3</v>
      </c>
      <c r="E17" s="38">
        <v>18</v>
      </c>
      <c r="F17" s="30">
        <v>21</v>
      </c>
      <c r="G17" s="35">
        <v>33</v>
      </c>
      <c r="H17" s="35">
        <v>39</v>
      </c>
      <c r="K17" s="512"/>
      <c r="L17" s="104" t="s">
        <v>85</v>
      </c>
    </row>
    <row r="18" spans="2:12" ht="36">
      <c r="B18" s="496"/>
      <c r="C18" s="496"/>
      <c r="D18" s="31" t="s">
        <v>86</v>
      </c>
      <c r="E18" s="39" t="s">
        <v>87</v>
      </c>
      <c r="F18" s="25" t="s">
        <v>88</v>
      </c>
      <c r="G18" s="27" t="s">
        <v>89</v>
      </c>
      <c r="H18" s="27" t="s">
        <v>90</v>
      </c>
      <c r="K18" s="512"/>
      <c r="L18" s="104" t="s">
        <v>91</v>
      </c>
    </row>
    <row r="19" spans="2:12" ht="18">
      <c r="B19" s="496"/>
      <c r="C19" s="496"/>
      <c r="D19" s="23" t="s">
        <v>64</v>
      </c>
      <c r="E19" s="40"/>
      <c r="F19" s="24" t="s">
        <v>65</v>
      </c>
      <c r="G19" s="36" t="s">
        <v>67</v>
      </c>
      <c r="H19" s="36" t="s">
        <v>67</v>
      </c>
      <c r="K19" s="512"/>
      <c r="L19" s="104" t="s">
        <v>92</v>
      </c>
    </row>
    <row r="20" spans="2:12" ht="18">
      <c r="B20" s="496"/>
      <c r="C20" s="496"/>
      <c r="D20" s="32"/>
      <c r="E20" s="40" t="s">
        <v>65</v>
      </c>
      <c r="F20" s="24" t="s">
        <v>67</v>
      </c>
      <c r="G20" s="36" t="s">
        <v>65</v>
      </c>
      <c r="H20" s="36" t="s">
        <v>65</v>
      </c>
      <c r="K20" s="512"/>
      <c r="L20" s="104" t="s">
        <v>93</v>
      </c>
    </row>
    <row r="21" spans="2:12" ht="36.75" thickBot="1">
      <c r="B21" s="497"/>
      <c r="C21" s="497"/>
      <c r="D21" s="33"/>
      <c r="E21" s="41"/>
      <c r="F21" s="34" t="s">
        <v>69</v>
      </c>
      <c r="G21" s="37" t="s">
        <v>69</v>
      </c>
      <c r="H21" s="37" t="s">
        <v>69</v>
      </c>
      <c r="K21" s="512"/>
      <c r="L21" s="104" t="s">
        <v>94</v>
      </c>
    </row>
    <row r="22" spans="2:12" ht="18">
      <c r="B22" s="495" t="s">
        <v>95</v>
      </c>
      <c r="C22" s="495">
        <v>4</v>
      </c>
      <c r="D22" s="38">
        <v>4</v>
      </c>
      <c r="E22" s="30">
        <v>24</v>
      </c>
      <c r="F22" s="30">
        <v>28</v>
      </c>
      <c r="G22" s="35">
        <v>44</v>
      </c>
      <c r="H22" s="35">
        <v>52</v>
      </c>
      <c r="K22" s="512"/>
      <c r="L22" s="104" t="s">
        <v>96</v>
      </c>
    </row>
    <row r="23" spans="2:12" ht="36">
      <c r="B23" s="496"/>
      <c r="C23" s="496"/>
      <c r="D23" s="39" t="s">
        <v>97</v>
      </c>
      <c r="E23" s="26" t="s">
        <v>98</v>
      </c>
      <c r="F23" s="26" t="s">
        <v>99</v>
      </c>
      <c r="G23" s="27" t="s">
        <v>100</v>
      </c>
      <c r="H23" s="27" t="s">
        <v>101</v>
      </c>
      <c r="K23" s="512"/>
      <c r="L23" s="104" t="s">
        <v>102</v>
      </c>
    </row>
    <row r="24" spans="2:12" ht="18">
      <c r="B24" s="496"/>
      <c r="C24" s="496"/>
      <c r="D24" s="40"/>
      <c r="E24" s="24" t="s">
        <v>65</v>
      </c>
      <c r="F24" s="24" t="s">
        <v>65</v>
      </c>
      <c r="G24" s="36" t="s">
        <v>67</v>
      </c>
      <c r="H24" s="36" t="s">
        <v>67</v>
      </c>
      <c r="K24" s="494" t="s">
        <v>103</v>
      </c>
      <c r="L24" s="102" t="s">
        <v>104</v>
      </c>
    </row>
    <row r="25" spans="2:12" ht="18">
      <c r="B25" s="496"/>
      <c r="C25" s="496"/>
      <c r="D25" s="40" t="s">
        <v>65</v>
      </c>
      <c r="E25" s="24" t="s">
        <v>67</v>
      </c>
      <c r="F25" s="24" t="s">
        <v>67</v>
      </c>
      <c r="G25" s="36" t="s">
        <v>65</v>
      </c>
      <c r="H25" s="36" t="s">
        <v>65</v>
      </c>
      <c r="K25" s="494"/>
      <c r="L25" s="102" t="s">
        <v>105</v>
      </c>
    </row>
    <row r="26" spans="2:12" ht="36.75" thickBot="1">
      <c r="B26" s="497"/>
      <c r="C26" s="497"/>
      <c r="D26" s="41"/>
      <c r="E26" s="34" t="s">
        <v>69</v>
      </c>
      <c r="F26" s="34" t="s">
        <v>69</v>
      </c>
      <c r="G26" s="37" t="s">
        <v>69</v>
      </c>
      <c r="H26" s="37" t="s">
        <v>69</v>
      </c>
      <c r="K26" s="494"/>
      <c r="L26" s="102" t="s">
        <v>106</v>
      </c>
    </row>
    <row r="27" spans="2:12" ht="18">
      <c r="B27" s="495" t="s">
        <v>107</v>
      </c>
      <c r="C27" s="495">
        <v>5</v>
      </c>
      <c r="D27" s="30">
        <v>5</v>
      </c>
      <c r="E27" s="30">
        <v>30</v>
      </c>
      <c r="F27" s="35">
        <v>35</v>
      </c>
      <c r="G27" s="35">
        <v>55</v>
      </c>
      <c r="H27" s="35">
        <v>65</v>
      </c>
      <c r="K27" s="494"/>
      <c r="L27" s="102" t="s">
        <v>108</v>
      </c>
    </row>
    <row r="28" spans="2:12" ht="36">
      <c r="B28" s="496"/>
      <c r="C28" s="496"/>
      <c r="D28" s="25" t="s">
        <v>109</v>
      </c>
      <c r="E28" s="25" t="s">
        <v>110</v>
      </c>
      <c r="F28" s="27" t="s">
        <v>111</v>
      </c>
      <c r="G28" s="27" t="s">
        <v>112</v>
      </c>
      <c r="H28" s="27" t="s">
        <v>113</v>
      </c>
      <c r="K28" s="494"/>
      <c r="L28" s="102" t="s">
        <v>114</v>
      </c>
    </row>
    <row r="29" spans="2:12" ht="18">
      <c r="B29" s="496"/>
      <c r="C29" s="496"/>
      <c r="D29" s="24" t="s">
        <v>65</v>
      </c>
      <c r="E29" s="24" t="s">
        <v>65</v>
      </c>
      <c r="F29" s="36" t="s">
        <v>67</v>
      </c>
      <c r="G29" s="36" t="s">
        <v>67</v>
      </c>
      <c r="H29" s="36" t="s">
        <v>67</v>
      </c>
      <c r="K29" s="494"/>
      <c r="L29" s="102" t="s">
        <v>115</v>
      </c>
    </row>
    <row r="30" spans="2:12" ht="18">
      <c r="B30" s="496"/>
      <c r="C30" s="496"/>
      <c r="D30" s="24" t="s">
        <v>67</v>
      </c>
      <c r="E30" s="24" t="s">
        <v>67</v>
      </c>
      <c r="F30" s="36" t="s">
        <v>65</v>
      </c>
      <c r="G30" s="36" t="s">
        <v>65</v>
      </c>
      <c r="H30" s="36" t="s">
        <v>65</v>
      </c>
      <c r="K30" s="494"/>
      <c r="L30" s="102" t="s">
        <v>116</v>
      </c>
    </row>
    <row r="31" spans="2:12" ht="36.75" thickBot="1">
      <c r="B31" s="497"/>
      <c r="C31" s="497"/>
      <c r="D31" s="34" t="s">
        <v>69</v>
      </c>
      <c r="E31" s="34" t="s">
        <v>69</v>
      </c>
      <c r="F31" s="37" t="s">
        <v>69</v>
      </c>
      <c r="G31" s="37" t="s">
        <v>69</v>
      </c>
      <c r="H31" s="37" t="s">
        <v>69</v>
      </c>
      <c r="K31" s="494"/>
      <c r="L31" s="102" t="s">
        <v>117</v>
      </c>
    </row>
    <row r="35" ht="13.5" thickBot="1"/>
    <row r="36" spans="2:8" ht="38.25" thickBot="1">
      <c r="B36" s="498" t="s">
        <v>263</v>
      </c>
      <c r="C36" s="499"/>
      <c r="D36" s="499"/>
      <c r="E36" s="499"/>
      <c r="F36" s="499"/>
      <c r="G36" s="499"/>
      <c r="H36" s="500"/>
    </row>
  </sheetData>
  <sheetProtection/>
  <mergeCells count="18">
    <mergeCell ref="D5:H5"/>
    <mergeCell ref="B7:B11"/>
    <mergeCell ref="C7:C11"/>
    <mergeCell ref="K7:K11"/>
    <mergeCell ref="B12:B16"/>
    <mergeCell ref="C12:C16"/>
    <mergeCell ref="K12:K15"/>
    <mergeCell ref="K16:K23"/>
    <mergeCell ref="K24:K31"/>
    <mergeCell ref="B27:B31"/>
    <mergeCell ref="B17:B21"/>
    <mergeCell ref="B4:H4"/>
    <mergeCell ref="B36:H36"/>
    <mergeCell ref="C17:C21"/>
    <mergeCell ref="B22:B26"/>
    <mergeCell ref="C22:C26"/>
    <mergeCell ref="C27:C31"/>
    <mergeCell ref="B5:C6"/>
  </mergeCells>
  <printOptions/>
  <pageMargins left="0.75" right="0.75" top="1" bottom="1"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IO99"/>
  <sheetViews>
    <sheetView zoomScale="85" zoomScaleNormal="85" zoomScalePageLayoutView="0" workbookViewId="0" topLeftCell="A25">
      <selection activeCell="B34" sqref="B34:G35"/>
    </sheetView>
  </sheetViews>
  <sheetFormatPr defaultColWidth="11.421875" defaultRowHeight="12.75"/>
  <cols>
    <col min="1" max="5" width="6.421875" style="112" customWidth="1"/>
    <col min="6" max="7" width="4.8515625" style="112" customWidth="1"/>
    <col min="8" max="8" width="10.421875" style="112" customWidth="1"/>
    <col min="9" max="13" width="3.7109375" style="112" customWidth="1"/>
    <col min="14" max="14" width="15.7109375" style="112" customWidth="1"/>
    <col min="15" max="15" width="11.421875" style="112" customWidth="1"/>
    <col min="16" max="16" width="3.7109375" style="112" customWidth="1"/>
    <col min="17" max="17" width="12.421875" style="112" customWidth="1"/>
    <col min="18" max="20" width="3.7109375" style="112" customWidth="1"/>
    <col min="21" max="21" width="15.8515625" style="112" customWidth="1"/>
    <col min="22" max="22" width="10.7109375" style="112" customWidth="1"/>
    <col min="23" max="23" width="3.7109375" style="112" customWidth="1"/>
    <col min="24" max="24" width="16.00390625" style="112" customWidth="1"/>
    <col min="25" max="25" width="17.28125" style="112" customWidth="1"/>
    <col min="26" max="26" width="11.140625" style="112" customWidth="1"/>
    <col min="27" max="27" width="14.7109375" style="112" customWidth="1"/>
    <col min="28" max="28" width="15.00390625" style="112" customWidth="1"/>
    <col min="29" max="29" width="4.8515625" style="112" customWidth="1"/>
    <col min="30" max="30" width="5.28125" style="112" customWidth="1"/>
    <col min="31" max="32" width="5.140625" style="112" customWidth="1"/>
    <col min="33" max="34" width="4.8515625" style="112" customWidth="1"/>
    <col min="35" max="35" width="10.421875" style="112" bestFit="1" customWidth="1"/>
    <col min="36" max="36" width="11.7109375" style="112" customWidth="1"/>
    <col min="37" max="40" width="4.8515625" style="112" customWidth="1"/>
    <col min="41" max="16384" width="11.421875" style="112" customWidth="1"/>
  </cols>
  <sheetData>
    <row r="1" spans="1:249" ht="15.75">
      <c r="A1" s="666"/>
      <c r="B1" s="667"/>
      <c r="C1" s="667"/>
      <c r="D1" s="668"/>
      <c r="E1" s="548" t="s">
        <v>1</v>
      </c>
      <c r="F1" s="549"/>
      <c r="G1" s="549"/>
      <c r="H1" s="549"/>
      <c r="I1" s="549"/>
      <c r="J1" s="549"/>
      <c r="K1" s="549"/>
      <c r="L1" s="549"/>
      <c r="M1" s="549"/>
      <c r="N1" s="549"/>
      <c r="O1" s="549"/>
      <c r="P1" s="549"/>
      <c r="Q1" s="549"/>
      <c r="R1" s="549"/>
      <c r="S1" s="549"/>
      <c r="T1" s="549"/>
      <c r="U1" s="549"/>
      <c r="V1" s="549"/>
      <c r="W1" s="549"/>
      <c r="X1" s="549"/>
      <c r="Y1" s="549"/>
      <c r="Z1" s="549"/>
      <c r="AA1" s="549"/>
      <c r="AB1" s="550"/>
      <c r="AC1" s="551" t="s">
        <v>383</v>
      </c>
      <c r="AD1" s="549"/>
      <c r="AE1" s="549"/>
      <c r="AF1" s="549"/>
      <c r="AG1" s="552" t="s">
        <v>453</v>
      </c>
      <c r="AH1" s="552"/>
      <c r="AI1" s="553"/>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309"/>
      <c r="DK1" s="309"/>
      <c r="DL1" s="309"/>
      <c r="DM1" s="309"/>
      <c r="DN1" s="309"/>
      <c r="DO1" s="309"/>
      <c r="DP1" s="309"/>
      <c r="DQ1" s="309"/>
      <c r="DR1" s="309"/>
      <c r="DS1" s="309"/>
      <c r="DT1" s="309"/>
      <c r="DU1" s="309"/>
      <c r="DV1" s="309"/>
      <c r="DW1" s="309"/>
      <c r="DX1" s="309"/>
      <c r="DY1" s="309"/>
      <c r="DZ1" s="309"/>
      <c r="EA1" s="309"/>
      <c r="EB1" s="309"/>
      <c r="EC1" s="309"/>
      <c r="ED1" s="309"/>
      <c r="EE1" s="309"/>
      <c r="EF1" s="309"/>
      <c r="EG1" s="309"/>
      <c r="EH1" s="309"/>
      <c r="EI1" s="309"/>
      <c r="EJ1" s="309"/>
      <c r="EK1" s="309"/>
      <c r="EL1" s="309"/>
      <c r="EM1" s="309"/>
      <c r="EN1" s="309"/>
      <c r="EO1" s="309"/>
      <c r="EP1" s="309"/>
      <c r="EQ1" s="309"/>
      <c r="ER1" s="309"/>
      <c r="ES1" s="309"/>
      <c r="ET1" s="309"/>
      <c r="EU1" s="309"/>
      <c r="EV1" s="309"/>
      <c r="EW1" s="309"/>
      <c r="EX1" s="309"/>
      <c r="EY1" s="309"/>
      <c r="EZ1" s="309"/>
      <c r="FA1" s="309"/>
      <c r="FB1" s="309"/>
      <c r="FC1" s="309"/>
      <c r="FD1" s="309"/>
      <c r="FE1" s="309"/>
      <c r="FF1" s="309"/>
      <c r="FG1" s="309"/>
      <c r="FH1" s="309"/>
      <c r="FI1" s="309"/>
      <c r="FJ1" s="309"/>
      <c r="FK1" s="309"/>
      <c r="FL1" s="309"/>
      <c r="FM1" s="309"/>
      <c r="FN1" s="309"/>
      <c r="FO1" s="309"/>
      <c r="FP1" s="309"/>
      <c r="FQ1" s="309"/>
      <c r="FR1" s="309"/>
      <c r="FS1" s="309"/>
      <c r="FT1" s="309"/>
      <c r="FU1" s="309"/>
      <c r="FV1" s="309"/>
      <c r="FW1" s="309"/>
      <c r="FX1" s="309"/>
      <c r="FY1" s="309"/>
      <c r="FZ1" s="309"/>
      <c r="GA1" s="309"/>
      <c r="GB1" s="309"/>
      <c r="GC1" s="309"/>
      <c r="GD1" s="309"/>
      <c r="GE1" s="309"/>
      <c r="GF1" s="309"/>
      <c r="GG1" s="309"/>
      <c r="GH1" s="309"/>
      <c r="GI1" s="309"/>
      <c r="GJ1" s="309"/>
      <c r="GK1" s="309"/>
      <c r="GL1" s="309"/>
      <c r="GM1" s="309"/>
      <c r="GN1" s="309"/>
      <c r="GO1" s="309"/>
      <c r="GP1" s="309"/>
      <c r="GQ1" s="309"/>
      <c r="GR1" s="309"/>
      <c r="GS1" s="309"/>
      <c r="GT1" s="309"/>
      <c r="GU1" s="309"/>
      <c r="GV1" s="309"/>
      <c r="GW1" s="309"/>
      <c r="GX1" s="309"/>
      <c r="GY1" s="309"/>
      <c r="GZ1" s="309"/>
      <c r="HA1" s="309"/>
      <c r="HB1" s="309"/>
      <c r="HC1" s="309"/>
      <c r="HD1" s="309"/>
      <c r="HE1" s="309"/>
      <c r="HF1" s="309"/>
      <c r="HG1" s="309"/>
      <c r="HH1" s="309"/>
      <c r="HI1" s="309"/>
      <c r="HJ1" s="309"/>
      <c r="HK1" s="309"/>
      <c r="HL1" s="309"/>
      <c r="HM1" s="309"/>
      <c r="HN1" s="309"/>
      <c r="HO1" s="309"/>
      <c r="HP1" s="309"/>
      <c r="HQ1" s="309"/>
      <c r="HR1" s="309"/>
      <c r="HS1" s="309"/>
      <c r="HT1" s="309"/>
      <c r="HU1" s="309"/>
      <c r="HV1" s="309"/>
      <c r="HW1" s="309"/>
      <c r="HX1" s="309"/>
      <c r="HY1" s="309"/>
      <c r="HZ1" s="309"/>
      <c r="IA1" s="309"/>
      <c r="IB1" s="309"/>
      <c r="IC1" s="309"/>
      <c r="ID1" s="309"/>
      <c r="IE1" s="309"/>
      <c r="IF1" s="309"/>
      <c r="IG1" s="309"/>
      <c r="IH1" s="309"/>
      <c r="II1" s="309"/>
      <c r="IJ1" s="309"/>
      <c r="IK1" s="309"/>
      <c r="IL1" s="309"/>
      <c r="IM1" s="309"/>
      <c r="IN1" s="309"/>
      <c r="IO1" s="309"/>
    </row>
    <row r="2" spans="1:249" ht="20.25" customHeight="1">
      <c r="A2" s="669"/>
      <c r="B2" s="670"/>
      <c r="C2" s="670"/>
      <c r="D2" s="671"/>
      <c r="E2" s="554" t="s">
        <v>141</v>
      </c>
      <c r="F2" s="555"/>
      <c r="G2" s="555"/>
      <c r="H2" s="555"/>
      <c r="I2" s="556" t="s">
        <v>385</v>
      </c>
      <c r="J2" s="556"/>
      <c r="K2" s="556"/>
      <c r="L2" s="556"/>
      <c r="M2" s="556"/>
      <c r="N2" s="556"/>
      <c r="O2" s="556"/>
      <c r="P2" s="556"/>
      <c r="Q2" s="556"/>
      <c r="R2" s="556"/>
      <c r="S2" s="556"/>
      <c r="T2" s="556"/>
      <c r="U2" s="556"/>
      <c r="V2" s="556"/>
      <c r="W2" s="556"/>
      <c r="X2" s="556"/>
      <c r="Y2" s="556"/>
      <c r="Z2" s="556"/>
      <c r="AA2" s="556"/>
      <c r="AB2" s="557"/>
      <c r="AC2" s="558" t="s">
        <v>386</v>
      </c>
      <c r="AD2" s="555"/>
      <c r="AE2" s="555"/>
      <c r="AF2" s="555"/>
      <c r="AG2" s="559">
        <v>2</v>
      </c>
      <c r="AH2" s="559"/>
      <c r="AI2" s="560"/>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309"/>
      <c r="FH2" s="309"/>
      <c r="FI2" s="309"/>
      <c r="FJ2" s="309"/>
      <c r="FK2" s="309"/>
      <c r="FL2" s="309"/>
      <c r="FM2" s="309"/>
      <c r="FN2" s="309"/>
      <c r="FO2" s="309"/>
      <c r="FP2" s="309"/>
      <c r="FQ2" s="309"/>
      <c r="FR2" s="309"/>
      <c r="FS2" s="309"/>
      <c r="FT2" s="309"/>
      <c r="FU2" s="309"/>
      <c r="FV2" s="309"/>
      <c r="FW2" s="309"/>
      <c r="FX2" s="309"/>
      <c r="FY2" s="309"/>
      <c r="FZ2" s="309"/>
      <c r="GA2" s="309"/>
      <c r="GB2" s="309"/>
      <c r="GC2" s="309"/>
      <c r="GD2" s="309"/>
      <c r="GE2" s="309"/>
      <c r="GF2" s="309"/>
      <c r="GG2" s="309"/>
      <c r="GH2" s="309"/>
      <c r="GI2" s="309"/>
      <c r="GJ2" s="309"/>
      <c r="GK2" s="309"/>
      <c r="GL2" s="309"/>
      <c r="GM2" s="309"/>
      <c r="GN2" s="309"/>
      <c r="GO2" s="309"/>
      <c r="GP2" s="309"/>
      <c r="GQ2" s="309"/>
      <c r="GR2" s="309"/>
      <c r="GS2" s="309"/>
      <c r="GT2" s="309"/>
      <c r="GU2" s="309"/>
      <c r="GV2" s="309"/>
      <c r="GW2" s="309"/>
      <c r="GX2" s="309"/>
      <c r="GY2" s="309"/>
      <c r="GZ2" s="309"/>
      <c r="HA2" s="309"/>
      <c r="HB2" s="309"/>
      <c r="HC2" s="309"/>
      <c r="HD2" s="309"/>
      <c r="HE2" s="309"/>
      <c r="HF2" s="309"/>
      <c r="HG2" s="309"/>
      <c r="HH2" s="309"/>
      <c r="HI2" s="309"/>
      <c r="HJ2" s="309"/>
      <c r="HK2" s="309"/>
      <c r="HL2" s="309"/>
      <c r="HM2" s="309"/>
      <c r="HN2" s="309"/>
      <c r="HO2" s="309"/>
      <c r="HP2" s="309"/>
      <c r="HQ2" s="309"/>
      <c r="HR2" s="309"/>
      <c r="HS2" s="309"/>
      <c r="HT2" s="309"/>
      <c r="HU2" s="309"/>
      <c r="HV2" s="309"/>
      <c r="HW2" s="309"/>
      <c r="HX2" s="309"/>
      <c r="HY2" s="309"/>
      <c r="HZ2" s="309"/>
      <c r="IA2" s="309"/>
      <c r="IB2" s="309"/>
      <c r="IC2" s="309"/>
      <c r="ID2" s="309"/>
      <c r="IE2" s="309"/>
      <c r="IF2" s="309"/>
      <c r="IG2" s="309"/>
      <c r="IH2" s="309"/>
      <c r="II2" s="309"/>
      <c r="IJ2" s="309"/>
      <c r="IK2" s="309"/>
      <c r="IL2" s="309"/>
      <c r="IM2" s="309"/>
      <c r="IN2" s="309"/>
      <c r="IO2" s="309"/>
    </row>
    <row r="3" spans="1:249" ht="17.25" customHeight="1" thickBot="1">
      <c r="A3" s="672"/>
      <c r="B3" s="673"/>
      <c r="C3" s="673"/>
      <c r="D3" s="674"/>
      <c r="E3" s="535" t="s">
        <v>387</v>
      </c>
      <c r="F3" s="536"/>
      <c r="G3" s="536"/>
      <c r="H3" s="536"/>
      <c r="I3" s="537" t="s">
        <v>454</v>
      </c>
      <c r="J3" s="537"/>
      <c r="K3" s="537"/>
      <c r="L3" s="537"/>
      <c r="M3" s="537"/>
      <c r="N3" s="537"/>
      <c r="O3" s="537"/>
      <c r="P3" s="537"/>
      <c r="Q3" s="537"/>
      <c r="R3" s="537"/>
      <c r="S3" s="537"/>
      <c r="T3" s="537"/>
      <c r="U3" s="537"/>
      <c r="V3" s="537"/>
      <c r="W3" s="537"/>
      <c r="X3" s="537"/>
      <c r="Y3" s="537"/>
      <c r="Z3" s="537"/>
      <c r="AA3" s="537"/>
      <c r="AB3" s="538"/>
      <c r="AC3" s="539" t="s">
        <v>389</v>
      </c>
      <c r="AD3" s="536"/>
      <c r="AE3" s="536"/>
      <c r="AF3" s="536"/>
      <c r="AG3" s="540">
        <v>43123</v>
      </c>
      <c r="AH3" s="541"/>
      <c r="AI3" s="542"/>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309"/>
      <c r="EO3" s="309"/>
      <c r="EP3" s="309"/>
      <c r="EQ3" s="309"/>
      <c r="ER3" s="309"/>
      <c r="ES3" s="309"/>
      <c r="ET3" s="309"/>
      <c r="EU3" s="309"/>
      <c r="EV3" s="309"/>
      <c r="EW3" s="309"/>
      <c r="EX3" s="309"/>
      <c r="EY3" s="309"/>
      <c r="EZ3" s="309"/>
      <c r="FA3" s="309"/>
      <c r="FB3" s="309"/>
      <c r="FC3" s="309"/>
      <c r="FD3" s="309"/>
      <c r="FE3" s="309"/>
      <c r="FF3" s="309"/>
      <c r="FG3" s="309"/>
      <c r="FH3" s="309"/>
      <c r="FI3" s="309"/>
      <c r="FJ3" s="309"/>
      <c r="FK3" s="309"/>
      <c r="FL3" s="309"/>
      <c r="FM3" s="309"/>
      <c r="FN3" s="309"/>
      <c r="FO3" s="309"/>
      <c r="FP3" s="309"/>
      <c r="FQ3" s="309"/>
      <c r="FR3" s="309"/>
      <c r="FS3" s="309"/>
      <c r="FT3" s="309"/>
      <c r="FU3" s="309"/>
      <c r="FV3" s="309"/>
      <c r="FW3" s="309"/>
      <c r="FX3" s="309"/>
      <c r="FY3" s="309"/>
      <c r="FZ3" s="309"/>
      <c r="GA3" s="309"/>
      <c r="GB3" s="309"/>
      <c r="GC3" s="309"/>
      <c r="GD3" s="309"/>
      <c r="GE3" s="309"/>
      <c r="GF3" s="309"/>
      <c r="GG3" s="309"/>
      <c r="GH3" s="309"/>
      <c r="GI3" s="309"/>
      <c r="GJ3" s="309"/>
      <c r="GK3" s="309"/>
      <c r="GL3" s="309"/>
      <c r="GM3" s="309"/>
      <c r="GN3" s="309"/>
      <c r="GO3" s="309"/>
      <c r="GP3" s="309"/>
      <c r="GQ3" s="309"/>
      <c r="GR3" s="309"/>
      <c r="GS3" s="309"/>
      <c r="GT3" s="309"/>
      <c r="GU3" s="309"/>
      <c r="GV3" s="309"/>
      <c r="GW3" s="309"/>
      <c r="GX3" s="309"/>
      <c r="GY3" s="309"/>
      <c r="GZ3" s="309"/>
      <c r="HA3" s="309"/>
      <c r="HB3" s="309"/>
      <c r="HC3" s="309"/>
      <c r="HD3" s="309"/>
      <c r="HE3" s="309"/>
      <c r="HF3" s="309"/>
      <c r="HG3" s="309"/>
      <c r="HH3" s="309"/>
      <c r="HI3" s="309"/>
      <c r="HJ3" s="309"/>
      <c r="HK3" s="309"/>
      <c r="HL3" s="309"/>
      <c r="HM3" s="309"/>
      <c r="HN3" s="309"/>
      <c r="HO3" s="309"/>
      <c r="HP3" s="309"/>
      <c r="HQ3" s="309"/>
      <c r="HR3" s="309"/>
      <c r="HS3" s="309"/>
      <c r="HT3" s="309"/>
      <c r="HU3" s="309"/>
      <c r="HV3" s="309"/>
      <c r="HW3" s="309"/>
      <c r="HX3" s="309"/>
      <c r="HY3" s="309"/>
      <c r="HZ3" s="309"/>
      <c r="IA3" s="309"/>
      <c r="IB3" s="309"/>
      <c r="IC3" s="309"/>
      <c r="ID3" s="309"/>
      <c r="IE3" s="309"/>
      <c r="IF3" s="309"/>
      <c r="IG3" s="309"/>
      <c r="IH3" s="309"/>
      <c r="II3" s="309"/>
      <c r="IJ3" s="309"/>
      <c r="IK3" s="309"/>
      <c r="IL3" s="309"/>
      <c r="IM3" s="309"/>
      <c r="IN3" s="309"/>
      <c r="IO3" s="309"/>
    </row>
    <row r="4" spans="1:249" ht="16.5" thickBot="1">
      <c r="A4" s="310"/>
      <c r="B4" s="310"/>
      <c r="C4" s="310"/>
      <c r="D4" s="310"/>
      <c r="E4" s="311"/>
      <c r="F4" s="311"/>
      <c r="G4" s="311"/>
      <c r="H4" s="311"/>
      <c r="I4" s="312"/>
      <c r="J4" s="312"/>
      <c r="K4" s="312"/>
      <c r="L4" s="312"/>
      <c r="M4" s="312"/>
      <c r="N4" s="312"/>
      <c r="O4" s="312"/>
      <c r="P4" s="312"/>
      <c r="Q4" s="312"/>
      <c r="R4" s="312"/>
      <c r="S4" s="312"/>
      <c r="T4" s="312"/>
      <c r="U4" s="312"/>
      <c r="V4" s="312"/>
      <c r="W4" s="312"/>
      <c r="X4" s="312"/>
      <c r="Y4" s="312"/>
      <c r="Z4" s="312"/>
      <c r="AA4" s="312"/>
      <c r="AB4" s="312"/>
      <c r="AC4" s="311"/>
      <c r="AD4" s="311"/>
      <c r="AE4" s="311"/>
      <c r="AF4" s="311"/>
      <c r="AG4" s="313"/>
      <c r="AH4" s="314"/>
      <c r="AI4" s="314"/>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c r="EJ4" s="308"/>
      <c r="EK4" s="308"/>
      <c r="EL4" s="308"/>
      <c r="EM4" s="308"/>
      <c r="EN4" s="308"/>
      <c r="EO4" s="308"/>
      <c r="EP4" s="308"/>
      <c r="EQ4" s="308"/>
      <c r="ER4" s="308"/>
      <c r="ES4" s="308"/>
      <c r="ET4" s="308"/>
      <c r="EU4" s="308"/>
      <c r="EV4" s="308"/>
      <c r="EW4" s="308"/>
      <c r="EX4" s="308"/>
      <c r="EY4" s="308"/>
      <c r="EZ4" s="308"/>
      <c r="FA4" s="308"/>
      <c r="FB4" s="308"/>
      <c r="FC4" s="308"/>
      <c r="FD4" s="308"/>
      <c r="FE4" s="308"/>
      <c r="FF4" s="308"/>
      <c r="FG4" s="308"/>
      <c r="FH4" s="308"/>
      <c r="FI4" s="308"/>
      <c r="FJ4" s="308"/>
      <c r="FK4" s="308"/>
      <c r="FL4" s="308"/>
      <c r="FM4" s="308"/>
      <c r="FN4" s="308"/>
      <c r="FO4" s="308"/>
      <c r="FP4" s="308"/>
      <c r="FQ4" s="308"/>
      <c r="FR4" s="308"/>
      <c r="FS4" s="308"/>
      <c r="FT4" s="308"/>
      <c r="FU4" s="308"/>
      <c r="FV4" s="308"/>
      <c r="FW4" s="308"/>
      <c r="FX4" s="308"/>
      <c r="FY4" s="308"/>
      <c r="FZ4" s="308"/>
      <c r="GA4" s="308"/>
      <c r="GB4" s="308"/>
      <c r="GC4" s="308"/>
      <c r="GD4" s="308"/>
      <c r="GE4" s="308"/>
      <c r="GF4" s="308"/>
      <c r="GG4" s="308"/>
      <c r="GH4" s="308"/>
      <c r="GI4" s="308"/>
      <c r="GJ4" s="308"/>
      <c r="GK4" s="308"/>
      <c r="GL4" s="308"/>
      <c r="GM4" s="308"/>
      <c r="GN4" s="308"/>
      <c r="GO4" s="308"/>
      <c r="GP4" s="308"/>
      <c r="GQ4" s="308"/>
      <c r="GR4" s="308"/>
      <c r="GS4" s="308"/>
      <c r="GT4" s="308"/>
      <c r="GU4" s="308"/>
      <c r="GV4" s="308"/>
      <c r="GW4" s="308"/>
      <c r="GX4" s="308"/>
      <c r="GY4" s="308"/>
      <c r="GZ4" s="308"/>
      <c r="HA4" s="308"/>
      <c r="HB4" s="308"/>
      <c r="HC4" s="308"/>
      <c r="HD4" s="308"/>
      <c r="HE4" s="308"/>
      <c r="HF4" s="308"/>
      <c r="HG4" s="308"/>
      <c r="HH4" s="308"/>
      <c r="HI4" s="308"/>
      <c r="HJ4" s="308"/>
      <c r="HK4" s="308"/>
      <c r="HL4" s="308"/>
      <c r="HM4" s="308"/>
      <c r="HN4" s="308"/>
      <c r="HO4" s="308"/>
      <c r="HP4" s="308"/>
      <c r="HQ4" s="308"/>
      <c r="HR4" s="308"/>
      <c r="HS4" s="308"/>
      <c r="HT4" s="308"/>
      <c r="HU4" s="308"/>
      <c r="HV4" s="308"/>
      <c r="HW4" s="308"/>
      <c r="HX4" s="308"/>
      <c r="HY4" s="308"/>
      <c r="HZ4" s="308"/>
      <c r="IA4" s="308"/>
      <c r="IB4" s="308"/>
      <c r="IC4" s="308"/>
      <c r="ID4" s="308"/>
      <c r="IE4" s="308"/>
      <c r="IF4" s="308"/>
      <c r="IG4" s="308"/>
      <c r="IH4" s="308"/>
      <c r="II4" s="308"/>
      <c r="IJ4" s="308"/>
      <c r="IK4" s="308"/>
      <c r="IL4" s="308"/>
      <c r="IM4" s="308"/>
      <c r="IN4" s="308"/>
      <c r="IO4" s="308"/>
    </row>
    <row r="5" spans="1:249" ht="18.75">
      <c r="A5" s="543" t="s">
        <v>482</v>
      </c>
      <c r="B5" s="544"/>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5"/>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5"/>
      <c r="DH5" s="315"/>
      <c r="DI5" s="315"/>
      <c r="DJ5" s="315"/>
      <c r="DK5" s="315"/>
      <c r="DL5" s="315"/>
      <c r="DM5" s="315"/>
      <c r="DN5" s="315"/>
      <c r="DO5" s="315"/>
      <c r="DP5" s="315"/>
      <c r="DQ5" s="315"/>
      <c r="DR5" s="315"/>
      <c r="DS5" s="315"/>
      <c r="DT5" s="315"/>
      <c r="DU5" s="315"/>
      <c r="DV5" s="315"/>
      <c r="DW5" s="315"/>
      <c r="DX5" s="315"/>
      <c r="DY5" s="315"/>
      <c r="DZ5" s="315"/>
      <c r="EA5" s="315"/>
      <c r="EB5" s="315"/>
      <c r="EC5" s="315"/>
      <c r="ED5" s="315"/>
      <c r="EE5" s="315"/>
      <c r="EF5" s="315"/>
      <c r="EG5" s="315"/>
      <c r="EH5" s="315"/>
      <c r="EI5" s="315"/>
      <c r="EJ5" s="315"/>
      <c r="EK5" s="315"/>
      <c r="EL5" s="315"/>
      <c r="EM5" s="315"/>
      <c r="EN5" s="315"/>
      <c r="EO5" s="315"/>
      <c r="EP5" s="315"/>
      <c r="EQ5" s="315"/>
      <c r="ER5" s="315"/>
      <c r="ES5" s="315"/>
      <c r="ET5" s="315"/>
      <c r="EU5" s="315"/>
      <c r="EV5" s="315"/>
      <c r="EW5" s="315"/>
      <c r="EX5" s="315"/>
      <c r="EY5" s="315"/>
      <c r="EZ5" s="315"/>
      <c r="FA5" s="315"/>
      <c r="FB5" s="315"/>
      <c r="FC5" s="315"/>
      <c r="FD5" s="315"/>
      <c r="FE5" s="315"/>
      <c r="FF5" s="315"/>
      <c r="FG5" s="315"/>
      <c r="FH5" s="315"/>
      <c r="FI5" s="315"/>
      <c r="FJ5" s="315"/>
      <c r="FK5" s="315"/>
      <c r="FL5" s="315"/>
      <c r="FM5" s="315"/>
      <c r="FN5" s="315"/>
      <c r="FO5" s="315"/>
      <c r="FP5" s="315"/>
      <c r="FQ5" s="315"/>
      <c r="FR5" s="315"/>
      <c r="FS5" s="315"/>
      <c r="FT5" s="315"/>
      <c r="FU5" s="315"/>
      <c r="FV5" s="315"/>
      <c r="FW5" s="315"/>
      <c r="FX5" s="315"/>
      <c r="FY5" s="315"/>
      <c r="FZ5" s="315"/>
      <c r="GA5" s="315"/>
      <c r="GB5" s="315"/>
      <c r="GC5" s="315"/>
      <c r="GD5" s="315"/>
      <c r="GE5" s="315"/>
      <c r="GF5" s="315"/>
      <c r="GG5" s="315"/>
      <c r="GH5" s="315"/>
      <c r="GI5" s="315"/>
      <c r="GJ5" s="315"/>
      <c r="GK5" s="315"/>
      <c r="GL5" s="315"/>
      <c r="GM5" s="315"/>
      <c r="GN5" s="315"/>
      <c r="GO5" s="315"/>
      <c r="GP5" s="315"/>
      <c r="GQ5" s="315"/>
      <c r="GR5" s="315"/>
      <c r="GS5" s="315"/>
      <c r="GT5" s="315"/>
      <c r="GU5" s="315"/>
      <c r="GV5" s="315"/>
      <c r="GW5" s="315"/>
      <c r="GX5" s="315"/>
      <c r="GY5" s="315"/>
      <c r="GZ5" s="315"/>
      <c r="HA5" s="315"/>
      <c r="HB5" s="315"/>
      <c r="HC5" s="315"/>
      <c r="HD5" s="315"/>
      <c r="HE5" s="315"/>
      <c r="HF5" s="315"/>
      <c r="HG5" s="315"/>
      <c r="HH5" s="315"/>
      <c r="HI5" s="315"/>
      <c r="HJ5" s="315"/>
      <c r="HK5" s="315"/>
      <c r="HL5" s="315"/>
      <c r="HM5" s="315"/>
      <c r="HN5" s="315"/>
      <c r="HO5" s="315"/>
      <c r="HP5" s="315"/>
      <c r="HQ5" s="315"/>
      <c r="HR5" s="315"/>
      <c r="HS5" s="315"/>
      <c r="HT5" s="315"/>
      <c r="HU5" s="315"/>
      <c r="HV5" s="315"/>
      <c r="HW5" s="315"/>
      <c r="HX5" s="315"/>
      <c r="HY5" s="315"/>
      <c r="HZ5" s="315"/>
      <c r="IA5" s="315"/>
      <c r="IB5" s="315"/>
      <c r="IC5" s="315"/>
      <c r="ID5" s="315"/>
      <c r="IE5" s="315"/>
      <c r="IF5" s="315"/>
      <c r="IG5" s="315"/>
      <c r="IH5" s="315"/>
      <c r="II5" s="315"/>
      <c r="IJ5" s="315"/>
      <c r="IK5" s="315"/>
      <c r="IL5" s="315"/>
      <c r="IM5" s="315"/>
      <c r="IN5" s="315"/>
      <c r="IO5" s="315"/>
    </row>
    <row r="6" spans="1:249" s="92" customFormat="1" ht="52.5" customHeight="1" thickBot="1">
      <c r="A6" s="686" t="s">
        <v>390</v>
      </c>
      <c r="B6" s="687"/>
      <c r="C6" s="687"/>
      <c r="D6" s="687"/>
      <c r="E6" s="687"/>
      <c r="F6" s="546" t="s">
        <v>481</v>
      </c>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7"/>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315"/>
      <c r="BO6" s="315"/>
      <c r="BP6" s="315"/>
      <c r="BQ6" s="315"/>
      <c r="BR6" s="315"/>
      <c r="BS6" s="315"/>
      <c r="BT6" s="315"/>
      <c r="BU6" s="315"/>
      <c r="BV6" s="315"/>
      <c r="BW6" s="315"/>
      <c r="BX6" s="315"/>
      <c r="BY6" s="315"/>
      <c r="BZ6" s="315"/>
      <c r="CA6" s="315"/>
      <c r="CB6" s="315"/>
      <c r="CC6" s="315"/>
      <c r="CD6" s="315"/>
      <c r="CE6" s="315"/>
      <c r="CF6" s="315"/>
      <c r="CG6" s="315"/>
      <c r="CH6" s="315"/>
      <c r="CI6" s="315"/>
      <c r="CJ6" s="315"/>
      <c r="CK6" s="315"/>
      <c r="CL6" s="315"/>
      <c r="CM6" s="315"/>
      <c r="CN6" s="315"/>
      <c r="CO6" s="315"/>
      <c r="CP6" s="315"/>
      <c r="CQ6" s="315"/>
      <c r="CR6" s="315"/>
      <c r="CS6" s="315"/>
      <c r="CT6" s="315"/>
      <c r="CU6" s="315"/>
      <c r="CV6" s="315"/>
      <c r="CW6" s="315"/>
      <c r="CX6" s="315"/>
      <c r="CY6" s="315"/>
      <c r="CZ6" s="315"/>
      <c r="DA6" s="315"/>
      <c r="DB6" s="315"/>
      <c r="DC6" s="315"/>
      <c r="DD6" s="315"/>
      <c r="DE6" s="315"/>
      <c r="DF6" s="315"/>
      <c r="DG6" s="315"/>
      <c r="DH6" s="315"/>
      <c r="DI6" s="315"/>
      <c r="DJ6" s="315"/>
      <c r="DK6" s="315"/>
      <c r="DL6" s="315"/>
      <c r="DM6" s="315"/>
      <c r="DN6" s="315"/>
      <c r="DO6" s="315"/>
      <c r="DP6" s="315"/>
      <c r="DQ6" s="315"/>
      <c r="DR6" s="315"/>
      <c r="DS6" s="315"/>
      <c r="DT6" s="315"/>
      <c r="DU6" s="315"/>
      <c r="DV6" s="315"/>
      <c r="DW6" s="315"/>
      <c r="DX6" s="315"/>
      <c r="DY6" s="315"/>
      <c r="DZ6" s="315"/>
      <c r="EA6" s="315"/>
      <c r="EB6" s="315"/>
      <c r="EC6" s="315"/>
      <c r="ED6" s="315"/>
      <c r="EE6" s="315"/>
      <c r="EF6" s="315"/>
      <c r="EG6" s="315"/>
      <c r="EH6" s="315"/>
      <c r="EI6" s="315"/>
      <c r="EJ6" s="315"/>
      <c r="EK6" s="315"/>
      <c r="EL6" s="315"/>
      <c r="EM6" s="315"/>
      <c r="EN6" s="315"/>
      <c r="EO6" s="315"/>
      <c r="EP6" s="315"/>
      <c r="EQ6" s="315"/>
      <c r="ER6" s="315"/>
      <c r="ES6" s="315"/>
      <c r="ET6" s="315"/>
      <c r="EU6" s="315"/>
      <c r="EV6" s="315"/>
      <c r="EW6" s="315"/>
      <c r="EX6" s="315"/>
      <c r="EY6" s="315"/>
      <c r="EZ6" s="315"/>
      <c r="FA6" s="315"/>
      <c r="FB6" s="315"/>
      <c r="FC6" s="315"/>
      <c r="FD6" s="315"/>
      <c r="FE6" s="315"/>
      <c r="FF6" s="315"/>
      <c r="FG6" s="315"/>
      <c r="FH6" s="315"/>
      <c r="FI6" s="315"/>
      <c r="FJ6" s="315"/>
      <c r="FK6" s="315"/>
      <c r="FL6" s="315"/>
      <c r="FM6" s="315"/>
      <c r="FN6" s="315"/>
      <c r="FO6" s="315"/>
      <c r="FP6" s="315"/>
      <c r="FQ6" s="315"/>
      <c r="FR6" s="315"/>
      <c r="FS6" s="315"/>
      <c r="FT6" s="315"/>
      <c r="FU6" s="315"/>
      <c r="FV6" s="315"/>
      <c r="FW6" s="315"/>
      <c r="FX6" s="315"/>
      <c r="FY6" s="315"/>
      <c r="FZ6" s="315"/>
      <c r="GA6" s="315"/>
      <c r="GB6" s="315"/>
      <c r="GC6" s="315"/>
      <c r="GD6" s="315"/>
      <c r="GE6" s="315"/>
      <c r="GF6" s="315"/>
      <c r="GG6" s="315"/>
      <c r="GH6" s="315"/>
      <c r="GI6" s="315"/>
      <c r="GJ6" s="315"/>
      <c r="GK6" s="315"/>
      <c r="GL6" s="315"/>
      <c r="GM6" s="315"/>
      <c r="GN6" s="315"/>
      <c r="GO6" s="315"/>
      <c r="GP6" s="315"/>
      <c r="GQ6" s="315"/>
      <c r="GR6" s="315"/>
      <c r="GS6" s="315"/>
      <c r="GT6" s="315"/>
      <c r="GU6" s="315"/>
      <c r="GV6" s="315"/>
      <c r="GW6" s="315"/>
      <c r="GX6" s="315"/>
      <c r="GY6" s="315"/>
      <c r="GZ6" s="315"/>
      <c r="HA6" s="315"/>
      <c r="HB6" s="315"/>
      <c r="HC6" s="315"/>
      <c r="HD6" s="315"/>
      <c r="HE6" s="315"/>
      <c r="HF6" s="315"/>
      <c r="HG6" s="315"/>
      <c r="HH6" s="315"/>
      <c r="HI6" s="315"/>
      <c r="HJ6" s="315"/>
      <c r="HK6" s="315"/>
      <c r="HL6" s="315"/>
      <c r="HM6" s="315"/>
      <c r="HN6" s="315"/>
      <c r="HO6" s="315"/>
      <c r="HP6" s="315"/>
      <c r="HQ6" s="315"/>
      <c r="HR6" s="315"/>
      <c r="HS6" s="315"/>
      <c r="HT6" s="315"/>
      <c r="HU6" s="315"/>
      <c r="HV6" s="315"/>
      <c r="HW6" s="315"/>
      <c r="HX6" s="315"/>
      <c r="HY6" s="315"/>
      <c r="HZ6" s="315"/>
      <c r="IA6" s="315"/>
      <c r="IB6" s="315"/>
      <c r="IC6" s="315"/>
      <c r="ID6" s="315"/>
      <c r="IE6" s="315"/>
      <c r="IF6" s="315"/>
      <c r="IG6" s="315"/>
      <c r="IH6" s="315"/>
      <c r="II6" s="315"/>
      <c r="IJ6" s="315"/>
      <c r="IK6" s="315"/>
      <c r="IL6" s="315"/>
      <c r="IM6" s="315"/>
      <c r="IN6" s="315"/>
      <c r="IO6" s="315"/>
    </row>
    <row r="7" spans="3:27" ht="15.75">
      <c r="C7" s="113" t="s">
        <v>20</v>
      </c>
      <c r="D7" s="114"/>
      <c r="E7" s="115" t="s">
        <v>21</v>
      </c>
      <c r="Q7" s="114"/>
      <c r="R7" s="676"/>
      <c r="S7" s="676"/>
      <c r="T7" s="676"/>
      <c r="X7" s="114" t="s">
        <v>8</v>
      </c>
      <c r="Y7" s="688"/>
      <c r="Z7" s="689"/>
      <c r="AA7" s="689"/>
    </row>
    <row r="8" spans="1:27" s="92" customFormat="1" ht="16.5" customHeight="1">
      <c r="A8" s="451"/>
      <c r="B8" s="675"/>
      <c r="C8" s="675"/>
      <c r="D8" s="675"/>
      <c r="E8" s="675"/>
      <c r="F8" s="676"/>
      <c r="G8" s="676"/>
      <c r="H8" s="676"/>
      <c r="I8" s="676"/>
      <c r="J8" s="676"/>
      <c r="K8" s="676"/>
      <c r="L8" s="676"/>
      <c r="M8" s="676"/>
      <c r="N8" s="676"/>
      <c r="O8" s="676"/>
      <c r="P8" s="676"/>
      <c r="Q8" s="676"/>
      <c r="R8" s="676"/>
      <c r="S8" s="676"/>
      <c r="T8" s="676"/>
      <c r="U8" s="676"/>
      <c r="V8" s="676"/>
      <c r="W8" s="676"/>
      <c r="X8" s="676"/>
      <c r="Y8" s="676"/>
      <c r="Z8" s="676"/>
      <c r="AA8" s="676"/>
    </row>
    <row r="9" spans="1:5" s="92" customFormat="1" ht="8.25" customHeight="1" thickBot="1">
      <c r="A9" s="116"/>
      <c r="B9" s="116"/>
      <c r="C9" s="117"/>
      <c r="D9" s="117"/>
      <c r="E9" s="117"/>
    </row>
    <row r="10" spans="1:41" s="92" customFormat="1" ht="21" customHeight="1" thickBot="1">
      <c r="A10" s="677" t="s">
        <v>22</v>
      </c>
      <c r="B10" s="678"/>
      <c r="C10" s="678"/>
      <c r="D10" s="678"/>
      <c r="E10" s="678"/>
      <c r="F10" s="678"/>
      <c r="G10" s="678"/>
      <c r="H10" s="678"/>
      <c r="I10" s="678"/>
      <c r="J10" s="678"/>
      <c r="K10" s="678"/>
      <c r="L10" s="678"/>
      <c r="M10" s="678"/>
      <c r="N10" s="678"/>
      <c r="O10" s="678"/>
      <c r="P10" s="678"/>
      <c r="Q10" s="678"/>
      <c r="R10" s="678"/>
      <c r="S10" s="678"/>
      <c r="T10" s="679"/>
      <c r="V10" s="677" t="s">
        <v>22</v>
      </c>
      <c r="W10" s="678"/>
      <c r="X10" s="678"/>
      <c r="Y10" s="678"/>
      <c r="Z10" s="678"/>
      <c r="AA10" s="678"/>
      <c r="AB10" s="678"/>
      <c r="AC10" s="678"/>
      <c r="AD10" s="678"/>
      <c r="AE10" s="678"/>
      <c r="AF10" s="678"/>
      <c r="AG10" s="678"/>
      <c r="AH10" s="678"/>
      <c r="AI10" s="678"/>
      <c r="AJ10" s="678"/>
      <c r="AK10" s="678"/>
      <c r="AL10" s="678"/>
      <c r="AM10" s="678"/>
      <c r="AN10" s="678"/>
      <c r="AO10" s="679"/>
    </row>
    <row r="11" spans="1:41" s="92" customFormat="1" ht="12.75" customHeight="1">
      <c r="A11" s="680" t="s">
        <v>23</v>
      </c>
      <c r="B11" s="681"/>
      <c r="C11" s="681"/>
      <c r="D11" s="681"/>
      <c r="E11" s="681"/>
      <c r="F11" s="681"/>
      <c r="G11" s="681"/>
      <c r="H11" s="681"/>
      <c r="I11" s="681"/>
      <c r="J11" s="681"/>
      <c r="K11" s="681"/>
      <c r="L11" s="681"/>
      <c r="M11" s="681"/>
      <c r="N11" s="681"/>
      <c r="O11" s="681"/>
      <c r="P11" s="681"/>
      <c r="Q11" s="681"/>
      <c r="R11" s="681"/>
      <c r="S11" s="681"/>
      <c r="T11" s="682"/>
      <c r="V11" s="581" t="s">
        <v>251</v>
      </c>
      <c r="W11" s="582"/>
      <c r="X11" s="582"/>
      <c r="Y11" s="582"/>
      <c r="Z11" s="582"/>
      <c r="AA11" s="582"/>
      <c r="AB11" s="582"/>
      <c r="AC11" s="582"/>
      <c r="AD11" s="582"/>
      <c r="AE11" s="582"/>
      <c r="AF11" s="582"/>
      <c r="AG11" s="582"/>
      <c r="AH11" s="582"/>
      <c r="AI11" s="316"/>
      <c r="AJ11" s="316"/>
      <c r="AK11" s="316"/>
      <c r="AL11" s="316"/>
      <c r="AM11" s="316"/>
      <c r="AN11" s="316"/>
      <c r="AO11" s="317"/>
    </row>
    <row r="12" spans="1:41" s="92" customFormat="1" ht="15.75" customHeight="1" thickBot="1">
      <c r="A12" s="683"/>
      <c r="B12" s="684"/>
      <c r="C12" s="684"/>
      <c r="D12" s="684"/>
      <c r="E12" s="684"/>
      <c r="F12" s="684"/>
      <c r="G12" s="684"/>
      <c r="H12" s="684"/>
      <c r="I12" s="684"/>
      <c r="J12" s="684"/>
      <c r="K12" s="684"/>
      <c r="L12" s="684"/>
      <c r="M12" s="684"/>
      <c r="N12" s="684"/>
      <c r="O12" s="684"/>
      <c r="P12" s="684"/>
      <c r="Q12" s="684"/>
      <c r="R12" s="684"/>
      <c r="S12" s="684"/>
      <c r="T12" s="685"/>
      <c r="V12" s="583"/>
      <c r="W12" s="584"/>
      <c r="X12" s="584"/>
      <c r="Y12" s="584"/>
      <c r="Z12" s="584"/>
      <c r="AA12" s="584"/>
      <c r="AB12" s="584"/>
      <c r="AC12" s="584"/>
      <c r="AD12" s="584"/>
      <c r="AE12" s="584"/>
      <c r="AF12" s="584"/>
      <c r="AG12" s="584"/>
      <c r="AH12" s="584"/>
      <c r="AI12" s="149"/>
      <c r="AJ12" s="149"/>
      <c r="AK12" s="149"/>
      <c r="AL12" s="149"/>
      <c r="AM12" s="149"/>
      <c r="AN12" s="149"/>
      <c r="AO12" s="318"/>
    </row>
    <row r="13" spans="1:41" s="92" customFormat="1" ht="16.5" customHeight="1">
      <c r="A13" s="578" t="s">
        <v>24</v>
      </c>
      <c r="B13" s="579"/>
      <c r="C13" s="579"/>
      <c r="D13" s="579"/>
      <c r="E13" s="579"/>
      <c r="F13" s="579"/>
      <c r="G13" s="579"/>
      <c r="H13" s="579"/>
      <c r="I13" s="579"/>
      <c r="J13" s="580"/>
      <c r="K13" s="586" t="s">
        <v>25</v>
      </c>
      <c r="L13" s="579"/>
      <c r="M13" s="579"/>
      <c r="N13" s="579"/>
      <c r="O13" s="579"/>
      <c r="P13" s="579"/>
      <c r="Q13" s="579"/>
      <c r="R13" s="579"/>
      <c r="S13" s="579"/>
      <c r="T13" s="587"/>
      <c r="V13" s="585" t="s">
        <v>246</v>
      </c>
      <c r="W13" s="529"/>
      <c r="X13" s="529"/>
      <c r="Y13" s="529"/>
      <c r="Z13" s="529"/>
      <c r="AA13" s="529"/>
      <c r="AB13" s="529"/>
      <c r="AC13" s="529"/>
      <c r="AD13" s="529"/>
      <c r="AE13" s="577"/>
      <c r="AF13" s="528" t="s">
        <v>25</v>
      </c>
      <c r="AG13" s="529"/>
      <c r="AH13" s="529"/>
      <c r="AI13" s="529"/>
      <c r="AJ13" s="529"/>
      <c r="AK13" s="529"/>
      <c r="AL13" s="529"/>
      <c r="AM13" s="529"/>
      <c r="AN13" s="529"/>
      <c r="AO13" s="530"/>
    </row>
    <row r="14" spans="1:41" s="92" customFormat="1" ht="16.5" customHeight="1">
      <c r="A14" s="585" t="s">
        <v>26</v>
      </c>
      <c r="B14" s="529"/>
      <c r="C14" s="529"/>
      <c r="D14" s="529"/>
      <c r="E14" s="529"/>
      <c r="F14" s="529" t="s">
        <v>27</v>
      </c>
      <c r="G14" s="529"/>
      <c r="H14" s="529"/>
      <c r="I14" s="529"/>
      <c r="J14" s="577"/>
      <c r="K14" s="528" t="s">
        <v>26</v>
      </c>
      <c r="L14" s="529"/>
      <c r="M14" s="529"/>
      <c r="N14" s="577"/>
      <c r="O14" s="528" t="s">
        <v>27</v>
      </c>
      <c r="P14" s="529"/>
      <c r="Q14" s="529"/>
      <c r="R14" s="529"/>
      <c r="S14" s="529"/>
      <c r="T14" s="530"/>
      <c r="V14" s="585" t="s">
        <v>26</v>
      </c>
      <c r="W14" s="529"/>
      <c r="X14" s="529"/>
      <c r="Y14" s="529"/>
      <c r="Z14" s="529"/>
      <c r="AA14" s="529" t="s">
        <v>27</v>
      </c>
      <c r="AB14" s="529"/>
      <c r="AC14" s="529"/>
      <c r="AD14" s="529"/>
      <c r="AE14" s="577"/>
      <c r="AF14" s="528" t="s">
        <v>254</v>
      </c>
      <c r="AG14" s="529"/>
      <c r="AH14" s="529"/>
      <c r="AI14" s="577"/>
      <c r="AJ14" s="528" t="s">
        <v>27</v>
      </c>
      <c r="AK14" s="529"/>
      <c r="AL14" s="529"/>
      <c r="AM14" s="529"/>
      <c r="AN14" s="529"/>
      <c r="AO14" s="530"/>
    </row>
    <row r="15" spans="1:41" s="92" customFormat="1" ht="15.75" customHeight="1">
      <c r="A15" s="663">
        <v>1</v>
      </c>
      <c r="B15" s="601"/>
      <c r="C15" s="601"/>
      <c r="D15" s="601"/>
      <c r="E15" s="601"/>
      <c r="F15" s="601" t="s">
        <v>28</v>
      </c>
      <c r="G15" s="601"/>
      <c r="H15" s="601"/>
      <c r="I15" s="601"/>
      <c r="J15" s="601"/>
      <c r="K15" s="664">
        <v>1</v>
      </c>
      <c r="L15" s="664"/>
      <c r="M15" s="664"/>
      <c r="N15" s="664"/>
      <c r="O15" s="601" t="s">
        <v>29</v>
      </c>
      <c r="P15" s="601"/>
      <c r="Q15" s="601"/>
      <c r="R15" s="601"/>
      <c r="S15" s="601"/>
      <c r="T15" s="602"/>
      <c r="V15" s="593">
        <v>1</v>
      </c>
      <c r="W15" s="575"/>
      <c r="X15" s="575"/>
      <c r="Y15" s="575"/>
      <c r="Z15" s="588"/>
      <c r="AA15" s="574" t="s">
        <v>252</v>
      </c>
      <c r="AB15" s="575"/>
      <c r="AC15" s="575"/>
      <c r="AD15" s="575"/>
      <c r="AE15" s="588"/>
      <c r="AF15" s="528" t="s">
        <v>247</v>
      </c>
      <c r="AG15" s="529"/>
      <c r="AH15" s="529"/>
      <c r="AI15" s="577"/>
      <c r="AJ15" s="574" t="s">
        <v>255</v>
      </c>
      <c r="AK15" s="575"/>
      <c r="AL15" s="575"/>
      <c r="AM15" s="575"/>
      <c r="AN15" s="575"/>
      <c r="AO15" s="576"/>
    </row>
    <row r="16" spans="1:41" s="92" customFormat="1" ht="15.75" customHeight="1">
      <c r="A16" s="663">
        <v>2</v>
      </c>
      <c r="B16" s="601"/>
      <c r="C16" s="601"/>
      <c r="D16" s="601"/>
      <c r="E16" s="601"/>
      <c r="F16" s="601" t="s">
        <v>30</v>
      </c>
      <c r="G16" s="601"/>
      <c r="H16" s="601"/>
      <c r="I16" s="601"/>
      <c r="J16" s="601"/>
      <c r="K16" s="664">
        <v>6</v>
      </c>
      <c r="L16" s="664"/>
      <c r="M16" s="664"/>
      <c r="N16" s="664"/>
      <c r="O16" s="601" t="s">
        <v>31</v>
      </c>
      <c r="P16" s="601"/>
      <c r="Q16" s="601"/>
      <c r="R16" s="601"/>
      <c r="S16" s="601"/>
      <c r="T16" s="602"/>
      <c r="V16" s="593">
        <v>2</v>
      </c>
      <c r="W16" s="575"/>
      <c r="X16" s="575"/>
      <c r="Y16" s="575"/>
      <c r="Z16" s="588"/>
      <c r="AA16" s="574" t="s">
        <v>264</v>
      </c>
      <c r="AB16" s="575"/>
      <c r="AC16" s="575"/>
      <c r="AD16" s="575"/>
      <c r="AE16" s="588"/>
      <c r="AF16" s="528" t="s">
        <v>248</v>
      </c>
      <c r="AG16" s="529"/>
      <c r="AH16" s="529"/>
      <c r="AI16" s="577"/>
      <c r="AJ16" s="574" t="s">
        <v>256</v>
      </c>
      <c r="AK16" s="575"/>
      <c r="AL16" s="575"/>
      <c r="AM16" s="575"/>
      <c r="AN16" s="575"/>
      <c r="AO16" s="576"/>
    </row>
    <row r="17" spans="1:41" s="92" customFormat="1" ht="15.75" customHeight="1">
      <c r="A17" s="663">
        <v>3</v>
      </c>
      <c r="B17" s="601"/>
      <c r="C17" s="601"/>
      <c r="D17" s="601"/>
      <c r="E17" s="601"/>
      <c r="F17" s="601" t="s">
        <v>32</v>
      </c>
      <c r="G17" s="601"/>
      <c r="H17" s="601"/>
      <c r="I17" s="601"/>
      <c r="J17" s="601"/>
      <c r="K17" s="664">
        <v>7</v>
      </c>
      <c r="L17" s="664"/>
      <c r="M17" s="664"/>
      <c r="N17" s="664"/>
      <c r="O17" s="601" t="s">
        <v>33</v>
      </c>
      <c r="P17" s="601"/>
      <c r="Q17" s="601"/>
      <c r="R17" s="601"/>
      <c r="S17" s="601"/>
      <c r="T17" s="602"/>
      <c r="V17" s="593">
        <v>3</v>
      </c>
      <c r="W17" s="575"/>
      <c r="X17" s="575"/>
      <c r="Y17" s="575"/>
      <c r="Z17" s="588"/>
      <c r="AA17" s="574" t="s">
        <v>253</v>
      </c>
      <c r="AB17" s="575"/>
      <c r="AC17" s="575"/>
      <c r="AD17" s="575"/>
      <c r="AE17" s="588"/>
      <c r="AF17" s="528" t="s">
        <v>249</v>
      </c>
      <c r="AG17" s="529"/>
      <c r="AH17" s="529"/>
      <c r="AI17" s="577"/>
      <c r="AJ17" s="574" t="s">
        <v>257</v>
      </c>
      <c r="AK17" s="575"/>
      <c r="AL17" s="575"/>
      <c r="AM17" s="575"/>
      <c r="AN17" s="575"/>
      <c r="AO17" s="576"/>
    </row>
    <row r="18" spans="1:41" s="92" customFormat="1" ht="15.75" customHeight="1">
      <c r="A18" s="663">
        <v>4</v>
      </c>
      <c r="B18" s="601"/>
      <c r="C18" s="601"/>
      <c r="D18" s="601"/>
      <c r="E18" s="601"/>
      <c r="F18" s="601" t="s">
        <v>34</v>
      </c>
      <c r="G18" s="601"/>
      <c r="H18" s="601"/>
      <c r="I18" s="601"/>
      <c r="J18" s="601"/>
      <c r="K18" s="664">
        <v>11</v>
      </c>
      <c r="L18" s="664"/>
      <c r="M18" s="664"/>
      <c r="N18" s="664"/>
      <c r="O18" s="601" t="s">
        <v>35</v>
      </c>
      <c r="P18" s="601"/>
      <c r="Q18" s="601"/>
      <c r="R18" s="601"/>
      <c r="S18" s="601"/>
      <c r="T18" s="602"/>
      <c r="V18" s="593"/>
      <c r="W18" s="575"/>
      <c r="X18" s="575"/>
      <c r="Y18" s="575"/>
      <c r="Z18" s="588"/>
      <c r="AA18" s="574"/>
      <c r="AB18" s="575"/>
      <c r="AC18" s="575"/>
      <c r="AD18" s="575"/>
      <c r="AE18" s="588"/>
      <c r="AF18" s="528" t="s">
        <v>250</v>
      </c>
      <c r="AG18" s="529"/>
      <c r="AH18" s="529"/>
      <c r="AI18" s="577"/>
      <c r="AJ18" s="574" t="s">
        <v>258</v>
      </c>
      <c r="AK18" s="575"/>
      <c r="AL18" s="575"/>
      <c r="AM18" s="575"/>
      <c r="AN18" s="575"/>
      <c r="AO18" s="576"/>
    </row>
    <row r="19" spans="1:41" s="92" customFormat="1" ht="15.75" customHeight="1" thickBot="1">
      <c r="A19" s="665">
        <v>5</v>
      </c>
      <c r="B19" s="603"/>
      <c r="C19" s="603"/>
      <c r="D19" s="603"/>
      <c r="E19" s="603"/>
      <c r="F19" s="603" t="s">
        <v>36</v>
      </c>
      <c r="G19" s="603"/>
      <c r="H19" s="603"/>
      <c r="I19" s="603"/>
      <c r="J19" s="603"/>
      <c r="K19" s="652">
        <v>13</v>
      </c>
      <c r="L19" s="652"/>
      <c r="M19" s="652"/>
      <c r="N19" s="652"/>
      <c r="O19" s="603" t="s">
        <v>37</v>
      </c>
      <c r="P19" s="603"/>
      <c r="Q19" s="603"/>
      <c r="R19" s="603"/>
      <c r="S19" s="603"/>
      <c r="T19" s="604"/>
      <c r="V19" s="589"/>
      <c r="W19" s="590"/>
      <c r="X19" s="590"/>
      <c r="Y19" s="590"/>
      <c r="Z19" s="591"/>
      <c r="AA19" s="592"/>
      <c r="AB19" s="590"/>
      <c r="AC19" s="590"/>
      <c r="AD19" s="590"/>
      <c r="AE19" s="591"/>
      <c r="AF19" s="596" t="s">
        <v>172</v>
      </c>
      <c r="AG19" s="597"/>
      <c r="AH19" s="597"/>
      <c r="AI19" s="598"/>
      <c r="AJ19" s="592" t="s">
        <v>259</v>
      </c>
      <c r="AK19" s="590"/>
      <c r="AL19" s="590"/>
      <c r="AM19" s="590"/>
      <c r="AN19" s="590"/>
      <c r="AO19" s="616"/>
    </row>
    <row r="20" spans="1:20" s="92" customFormat="1" ht="7.5" customHeight="1" thickBot="1">
      <c r="A20" s="101"/>
      <c r="B20" s="118"/>
      <c r="C20" s="118"/>
      <c r="D20" s="118"/>
      <c r="E20" s="118"/>
      <c r="F20" s="118"/>
      <c r="G20" s="119"/>
      <c r="H20" s="118"/>
      <c r="I20" s="118"/>
      <c r="J20" s="118"/>
      <c r="K20" s="101"/>
      <c r="L20" s="118"/>
      <c r="M20" s="118"/>
      <c r="N20" s="118"/>
      <c r="O20" s="118"/>
      <c r="P20" s="118"/>
      <c r="Q20" s="119"/>
      <c r="R20" s="118"/>
      <c r="S20" s="118"/>
      <c r="T20" s="118"/>
    </row>
    <row r="21" spans="1:35" s="92" customFormat="1" ht="31.5" customHeight="1">
      <c r="A21" s="653" t="s">
        <v>38</v>
      </c>
      <c r="B21" s="655" t="s">
        <v>10</v>
      </c>
      <c r="C21" s="656"/>
      <c r="D21" s="656"/>
      <c r="E21" s="656"/>
      <c r="F21" s="656"/>
      <c r="G21" s="657"/>
      <c r="H21" s="661" t="s">
        <v>39</v>
      </c>
      <c r="I21" s="594" t="s">
        <v>240</v>
      </c>
      <c r="J21" s="594"/>
      <c r="K21" s="594"/>
      <c r="L21" s="594"/>
      <c r="M21" s="594"/>
      <c r="N21" s="599" t="s">
        <v>40</v>
      </c>
      <c r="O21" s="599" t="s">
        <v>41</v>
      </c>
      <c r="P21" s="617" t="s">
        <v>42</v>
      </c>
      <c r="Q21" s="636" t="s">
        <v>43</v>
      </c>
      <c r="U21" s="620" t="s">
        <v>38</v>
      </c>
      <c r="V21" s="623" t="s">
        <v>262</v>
      </c>
      <c r="W21" s="624"/>
      <c r="X21" s="624"/>
      <c r="Y21" s="624"/>
      <c r="Z21" s="624"/>
      <c r="AA21" s="624"/>
      <c r="AB21" s="627" t="s">
        <v>246</v>
      </c>
      <c r="AC21" s="594" t="s">
        <v>240</v>
      </c>
      <c r="AD21" s="594"/>
      <c r="AE21" s="594"/>
      <c r="AF21" s="594"/>
      <c r="AG21" s="594"/>
      <c r="AH21" s="599" t="s">
        <v>40</v>
      </c>
      <c r="AI21" s="617" t="s">
        <v>261</v>
      </c>
    </row>
    <row r="22" spans="1:35" s="92" customFormat="1" ht="31.5" customHeight="1">
      <c r="A22" s="654"/>
      <c r="B22" s="658"/>
      <c r="C22" s="659"/>
      <c r="D22" s="659"/>
      <c r="E22" s="659"/>
      <c r="F22" s="659"/>
      <c r="G22" s="660"/>
      <c r="H22" s="662"/>
      <c r="I22" s="595"/>
      <c r="J22" s="595"/>
      <c r="K22" s="595"/>
      <c r="L22" s="595"/>
      <c r="M22" s="595"/>
      <c r="N22" s="595"/>
      <c r="O22" s="595"/>
      <c r="P22" s="618"/>
      <c r="Q22" s="637"/>
      <c r="U22" s="621"/>
      <c r="V22" s="625"/>
      <c r="W22" s="625"/>
      <c r="X22" s="625"/>
      <c r="Y22" s="625"/>
      <c r="Z22" s="625"/>
      <c r="AA22" s="625"/>
      <c r="AB22" s="628"/>
      <c r="AC22" s="595"/>
      <c r="AD22" s="595"/>
      <c r="AE22" s="595"/>
      <c r="AF22" s="595"/>
      <c r="AG22" s="595"/>
      <c r="AH22" s="595"/>
      <c r="AI22" s="618"/>
    </row>
    <row r="23" spans="1:35" s="92" customFormat="1" ht="31.5" customHeight="1" thickBot="1">
      <c r="A23" s="654"/>
      <c r="B23" s="658"/>
      <c r="C23" s="659"/>
      <c r="D23" s="659"/>
      <c r="E23" s="659"/>
      <c r="F23" s="659"/>
      <c r="G23" s="660"/>
      <c r="H23" s="662"/>
      <c r="I23" s="319">
        <v>1</v>
      </c>
      <c r="J23" s="320">
        <f>I23+1</f>
        <v>2</v>
      </c>
      <c r="K23" s="320">
        <f>J23+1</f>
        <v>3</v>
      </c>
      <c r="L23" s="320">
        <f>K23+1</f>
        <v>4</v>
      </c>
      <c r="M23" s="320">
        <f>L23+1</f>
        <v>5</v>
      </c>
      <c r="N23" s="600"/>
      <c r="O23" s="600"/>
      <c r="P23" s="619"/>
      <c r="Q23" s="638"/>
      <c r="U23" s="622"/>
      <c r="V23" s="626"/>
      <c r="W23" s="626"/>
      <c r="X23" s="626"/>
      <c r="Y23" s="626"/>
      <c r="Z23" s="626"/>
      <c r="AA23" s="626"/>
      <c r="AB23" s="629"/>
      <c r="AC23" s="331">
        <v>1</v>
      </c>
      <c r="AD23" s="331">
        <f>AC23+1</f>
        <v>2</v>
      </c>
      <c r="AE23" s="331">
        <f>AD23+1</f>
        <v>3</v>
      </c>
      <c r="AF23" s="331">
        <f>AE23+1</f>
        <v>4</v>
      </c>
      <c r="AG23" s="331">
        <f>AF23+1</f>
        <v>5</v>
      </c>
      <c r="AH23" s="600"/>
      <c r="AI23" s="619"/>
    </row>
    <row r="24" spans="1:35" s="92" customFormat="1" ht="24.75" customHeight="1">
      <c r="A24" s="565">
        <f>'[1]SEPG-F-007'!B17</f>
        <v>1</v>
      </c>
      <c r="B24" s="606" t="str">
        <f>'SEPG-F-007'!C11</f>
        <v>Incumplimiento en el término para expedir conceptos o respuestas a solicitudes</v>
      </c>
      <c r="C24" s="606"/>
      <c r="D24" s="606"/>
      <c r="E24" s="606"/>
      <c r="F24" s="606"/>
      <c r="G24" s="606"/>
      <c r="H24" s="326" t="s">
        <v>44</v>
      </c>
      <c r="I24" s="122">
        <v>3</v>
      </c>
      <c r="J24" s="122">
        <v>3</v>
      </c>
      <c r="K24" s="122">
        <v>2</v>
      </c>
      <c r="L24" s="122"/>
      <c r="M24" s="122"/>
      <c r="N24" s="327">
        <f aca="true" t="shared" si="0" ref="N24:N49">_xlfn.IFERROR(MAX(_xlfn.MODE.MULT(I24:M24)),"")</f>
        <v>3</v>
      </c>
      <c r="O24" s="328" t="str">
        <f>_xlfn.IFERROR(IF(H24="P",IF(COUNT(J24:M24)&gt;1,VLOOKUP(N24,$A$15:$J$19,6,0),""),IF(COUNT(J24:M24)&gt;1,VLOOKUP(N24,$K$15:$T$19,5,0),"")),"")</f>
        <v>Posible (C)</v>
      </c>
      <c r="P24" s="572">
        <f>_xlfn.IFERROR(N24*N25,"")</f>
        <v>18</v>
      </c>
      <c r="Q24" s="635" t="str">
        <f>_xlfn.IFERROR(VLOOKUP(P24,'[1]DB'!$B$37:$D$61,2,FALSE),"")</f>
        <v>Riesgo Moderado (Z-7)</v>
      </c>
      <c r="S24" s="639"/>
      <c r="U24" s="565">
        <v>1</v>
      </c>
      <c r="V24" s="572" t="str">
        <f>'SEPG-F-007'!C18</f>
        <v>Homogeneizar criterior jurídicos en el desarrollo de las actividades propias</v>
      </c>
      <c r="W24" s="572"/>
      <c r="X24" s="572"/>
      <c r="Y24" s="572"/>
      <c r="Z24" s="572"/>
      <c r="AA24" s="572"/>
      <c r="AB24" s="338" t="s">
        <v>247</v>
      </c>
      <c r="AC24" s="122">
        <v>2</v>
      </c>
      <c r="AD24" s="122">
        <v>2</v>
      </c>
      <c r="AE24" s="122">
        <v>2</v>
      </c>
      <c r="AF24" s="122"/>
      <c r="AG24" s="122"/>
      <c r="AH24" s="327">
        <f aca="true" t="shared" si="1" ref="AH24:AH38">_xlfn.IFERROR(MAX(_xlfn.MODE.MULT(AC24:AG24)),"")</f>
        <v>2</v>
      </c>
      <c r="AI24" s="613" t="str">
        <f>IF(AH25=1,"inviable",IF(_xlfn.MODE.MULT(AH24:AH28)=2,"factible","viable"))</f>
        <v>viable</v>
      </c>
    </row>
    <row r="25" spans="1:35" s="92" customFormat="1" ht="24.75" customHeight="1">
      <c r="A25" s="561"/>
      <c r="B25" s="633"/>
      <c r="C25" s="633"/>
      <c r="D25" s="633"/>
      <c r="E25" s="633"/>
      <c r="F25" s="633"/>
      <c r="G25" s="633"/>
      <c r="H25" s="322" t="s">
        <v>45</v>
      </c>
      <c r="I25" s="148">
        <v>6</v>
      </c>
      <c r="J25" s="148">
        <v>6</v>
      </c>
      <c r="K25" s="148">
        <v>6</v>
      </c>
      <c r="L25" s="148"/>
      <c r="M25" s="148"/>
      <c r="N25" s="323">
        <f t="shared" si="0"/>
        <v>6</v>
      </c>
      <c r="O25" s="324" t="str">
        <f>_xlfn.IFERROR(IF(H25="P",IF(COUNT(I25:M25)&gt;1,VLOOKUP(N25,$A$15:$J$19,6,0),""),IF(COUNT(I25:M25)&gt;1,VLOOKUP(N25,$K$15:$T$19,5,0),"")),"")</f>
        <v>Menor</v>
      </c>
      <c r="P25" s="564"/>
      <c r="Q25" s="562"/>
      <c r="S25" s="639"/>
      <c r="U25" s="561"/>
      <c r="V25" s="564"/>
      <c r="W25" s="564"/>
      <c r="X25" s="564"/>
      <c r="Y25" s="564"/>
      <c r="Z25" s="564"/>
      <c r="AA25" s="564"/>
      <c r="AB25" s="322" t="s">
        <v>248</v>
      </c>
      <c r="AC25" s="148">
        <v>3</v>
      </c>
      <c r="AD25" s="148">
        <v>3</v>
      </c>
      <c r="AE25" s="148">
        <v>3</v>
      </c>
      <c r="AF25" s="148"/>
      <c r="AG25" s="148"/>
      <c r="AH25" s="323">
        <f t="shared" si="1"/>
        <v>3</v>
      </c>
      <c r="AI25" s="614"/>
    </row>
    <row r="26" spans="1:35" s="92" customFormat="1" ht="24.75" customHeight="1">
      <c r="A26" s="561">
        <f>'[1]SEPG-F-007'!B18</f>
        <v>2</v>
      </c>
      <c r="B26" s="633" t="str">
        <f>'SEPG-F-007'!C12</f>
        <v>Indebida o inadecuada defensa judicial de la agencia</v>
      </c>
      <c r="C26" s="633"/>
      <c r="D26" s="633"/>
      <c r="E26" s="633"/>
      <c r="F26" s="633"/>
      <c r="G26" s="633"/>
      <c r="H26" s="322" t="s">
        <v>44</v>
      </c>
      <c r="I26" s="148">
        <v>1</v>
      </c>
      <c r="J26" s="148">
        <v>1</v>
      </c>
      <c r="K26" s="148">
        <v>1</v>
      </c>
      <c r="L26" s="148"/>
      <c r="M26" s="148"/>
      <c r="N26" s="323">
        <f t="shared" si="0"/>
        <v>1</v>
      </c>
      <c r="O26" s="324" t="str">
        <f>_xlfn.IFERROR(IF(H26="P",IF(COUNT(J26:M26)&gt;1,VLOOKUP(N26,$A$15:$J$19,6,0),""),IF(COUNT(J26:M26)&gt;1,VLOOKUP(N26,$K$15:$T$19,5,0),"")),"")</f>
        <v>Raro (E)</v>
      </c>
      <c r="P26" s="564">
        <f>_xlfn.IFERROR(N26*N27,"")</f>
        <v>7</v>
      </c>
      <c r="Q26" s="562" t="str">
        <f>_xlfn.IFERROR(VLOOKUP(P26,'[1]DB'!$B$37:$D$61,2,FALSE),"")</f>
        <v>Riesgo Moderado (Z-8)</v>
      </c>
      <c r="U26" s="561"/>
      <c r="V26" s="564"/>
      <c r="W26" s="564"/>
      <c r="X26" s="564"/>
      <c r="Y26" s="564"/>
      <c r="Z26" s="564"/>
      <c r="AA26" s="564"/>
      <c r="AB26" s="322" t="s">
        <v>249</v>
      </c>
      <c r="AC26" s="148">
        <v>3</v>
      </c>
      <c r="AD26" s="148">
        <v>3</v>
      </c>
      <c r="AE26" s="148">
        <v>3</v>
      </c>
      <c r="AF26" s="148"/>
      <c r="AG26" s="148"/>
      <c r="AH26" s="323">
        <f t="shared" si="1"/>
        <v>3</v>
      </c>
      <c r="AI26" s="614"/>
    </row>
    <row r="27" spans="1:35" s="92" customFormat="1" ht="24.75" customHeight="1">
      <c r="A27" s="561"/>
      <c r="B27" s="633"/>
      <c r="C27" s="633"/>
      <c r="D27" s="633"/>
      <c r="E27" s="633"/>
      <c r="F27" s="633"/>
      <c r="G27" s="633"/>
      <c r="H27" s="322" t="s">
        <v>45</v>
      </c>
      <c r="I27" s="148">
        <v>7</v>
      </c>
      <c r="J27" s="148">
        <v>7</v>
      </c>
      <c r="K27" s="148">
        <v>7</v>
      </c>
      <c r="L27" s="148"/>
      <c r="M27" s="148"/>
      <c r="N27" s="323">
        <f t="shared" si="0"/>
        <v>7</v>
      </c>
      <c r="O27" s="324" t="str">
        <f>_xlfn.IFERROR(IF(H27="P",IF(COUNT(I27:M27)&gt;1,VLOOKUP(N27,$A$15:$J$19,6,0),""),IF(COUNT(I27:M27)&gt;1,VLOOKUP(N27,$K$15:$T$19,5,0),"")),"")</f>
        <v>Moderado</v>
      </c>
      <c r="P27" s="564"/>
      <c r="Q27" s="562"/>
      <c r="U27" s="561"/>
      <c r="V27" s="564"/>
      <c r="W27" s="564"/>
      <c r="X27" s="564"/>
      <c r="Y27" s="564"/>
      <c r="Z27" s="564"/>
      <c r="AA27" s="564"/>
      <c r="AB27" s="322" t="s">
        <v>250</v>
      </c>
      <c r="AC27" s="148">
        <v>3</v>
      </c>
      <c r="AD27" s="148">
        <v>3</v>
      </c>
      <c r="AE27" s="148">
        <v>3</v>
      </c>
      <c r="AF27" s="148"/>
      <c r="AG27" s="148"/>
      <c r="AH27" s="323">
        <f t="shared" si="1"/>
        <v>3</v>
      </c>
      <c r="AI27" s="614"/>
    </row>
    <row r="28" spans="1:35" s="92" customFormat="1" ht="24.75" customHeight="1" thickBot="1">
      <c r="A28" s="561">
        <f>'[1]SEPG-F-007'!B19</f>
        <v>3</v>
      </c>
      <c r="B28" s="633" t="str">
        <f>'SEPG-F-007'!C13</f>
        <v>Incumplimiento de los términos del proceso sancionatorio</v>
      </c>
      <c r="C28" s="633"/>
      <c r="D28" s="633"/>
      <c r="E28" s="633"/>
      <c r="F28" s="633"/>
      <c r="G28" s="633"/>
      <c r="H28" s="322" t="s">
        <v>44</v>
      </c>
      <c r="I28" s="148">
        <v>2</v>
      </c>
      <c r="J28" s="148">
        <v>4</v>
      </c>
      <c r="K28" s="148">
        <v>4</v>
      </c>
      <c r="L28" s="148"/>
      <c r="M28" s="148"/>
      <c r="N28" s="323">
        <f t="shared" si="0"/>
        <v>4</v>
      </c>
      <c r="O28" s="324" t="str">
        <f>_xlfn.IFERROR(IF(H28="P",IF(COUNT(J28:M28)&gt;1,VLOOKUP(N28,$A$15:$J$19,6,0),""),IF(COUNT(J28:M28)&gt;1,VLOOKUP(N28,$K$15:$T$19,5,0),"")),"")</f>
        <v>Probable (B)</v>
      </c>
      <c r="P28" s="564">
        <f>_xlfn.IFERROR(N28*N29,"")</f>
        <v>44</v>
      </c>
      <c r="Q28" s="562" t="str">
        <f>_xlfn.IFERROR(VLOOKUP(P28,'[1]DB'!$B$37:$D$61,2,FALSE),"")</f>
        <v>Riesgo Extremo (Z-20)</v>
      </c>
      <c r="U28" s="566"/>
      <c r="V28" s="573"/>
      <c r="W28" s="573"/>
      <c r="X28" s="573"/>
      <c r="Y28" s="573"/>
      <c r="Z28" s="573"/>
      <c r="AA28" s="573"/>
      <c r="AB28" s="168" t="s">
        <v>172</v>
      </c>
      <c r="AC28" s="127">
        <v>3</v>
      </c>
      <c r="AD28" s="127">
        <v>3</v>
      </c>
      <c r="AE28" s="127">
        <v>3</v>
      </c>
      <c r="AF28" s="127"/>
      <c r="AG28" s="332"/>
      <c r="AH28" s="329">
        <f t="shared" si="1"/>
        <v>3</v>
      </c>
      <c r="AI28" s="615"/>
    </row>
    <row r="29" spans="1:35" s="92" customFormat="1" ht="24.75" customHeight="1">
      <c r="A29" s="561"/>
      <c r="B29" s="633"/>
      <c r="C29" s="633"/>
      <c r="D29" s="633"/>
      <c r="E29" s="633"/>
      <c r="F29" s="633"/>
      <c r="G29" s="633"/>
      <c r="H29" s="322" t="s">
        <v>45</v>
      </c>
      <c r="I29" s="148">
        <v>13</v>
      </c>
      <c r="J29" s="148">
        <v>11</v>
      </c>
      <c r="K29" s="148">
        <v>11</v>
      </c>
      <c r="L29" s="148"/>
      <c r="M29" s="148"/>
      <c r="N29" s="323">
        <f t="shared" si="0"/>
        <v>11</v>
      </c>
      <c r="O29" s="324" t="str">
        <f>_xlfn.IFERROR(IF(H29="P",IF(COUNT(I29:M29)&gt;1,VLOOKUP(N29,$A$15:$J$19,6,0),""),IF(COUNT(I29:M29)&gt;1,VLOOKUP(N29,$K$15:$T$19,5,0),"")),"")</f>
        <v>Mayor</v>
      </c>
      <c r="P29" s="564"/>
      <c r="Q29" s="562"/>
      <c r="U29" s="565"/>
      <c r="V29" s="572"/>
      <c r="W29" s="572"/>
      <c r="X29" s="572"/>
      <c r="Y29" s="572"/>
      <c r="Z29" s="572"/>
      <c r="AA29" s="572"/>
      <c r="AB29" s="326" t="s">
        <v>247</v>
      </c>
      <c r="AC29" s="122"/>
      <c r="AD29" s="122"/>
      <c r="AE29" s="122"/>
      <c r="AF29" s="122"/>
      <c r="AG29" s="122"/>
      <c r="AH29" s="327">
        <f t="shared" si="1"/>
      </c>
      <c r="AI29" s="567" t="e">
        <f>IF(AH30=1,"inviable",IF(_xlfn.MODE.MULT(AH29:AH33)=2,"factible","viable"))</f>
        <v>#N/A</v>
      </c>
    </row>
    <row r="30" spans="1:35" s="92" customFormat="1" ht="24.75" customHeight="1">
      <c r="A30" s="561">
        <v>4</v>
      </c>
      <c r="B30" s="633" t="str">
        <f>'SEPG-F-007'!C14</f>
        <v>Indebida vinculación de la entidad a procesos  judiciales.</v>
      </c>
      <c r="C30" s="633"/>
      <c r="D30" s="633"/>
      <c r="E30" s="633"/>
      <c r="F30" s="633"/>
      <c r="G30" s="633"/>
      <c r="H30" s="322" t="s">
        <v>44</v>
      </c>
      <c r="I30" s="148">
        <v>3</v>
      </c>
      <c r="J30" s="148">
        <v>3</v>
      </c>
      <c r="K30" s="148">
        <v>3</v>
      </c>
      <c r="L30" s="148"/>
      <c r="M30" s="148"/>
      <c r="N30" s="323">
        <f t="shared" si="0"/>
        <v>3</v>
      </c>
      <c r="O30" s="324" t="str">
        <f>_xlfn.IFERROR(IF(H30="P",IF(COUNT(J30:M30)&gt;1,VLOOKUP(N30,$A$15:$J$19,6,0),""),IF(COUNT(J30:M30)&gt;1,VLOOKUP(N30,$K$15:$T$19,5,0),"")),"")</f>
        <v>Posible (C)</v>
      </c>
      <c r="P30" s="564">
        <f>_xlfn.IFERROR(N30*N31,"")</f>
        <v>21</v>
      </c>
      <c r="Q30" s="562" t="str">
        <f>_xlfn.IFERROR(VLOOKUP(P30,'[1]DB'!$B$37:$D$61,2,FALSE),"")</f>
        <v>Riesgo Alto (Z-13)</v>
      </c>
      <c r="U30" s="561"/>
      <c r="V30" s="564"/>
      <c r="W30" s="564"/>
      <c r="X30" s="564"/>
      <c r="Y30" s="564"/>
      <c r="Z30" s="564"/>
      <c r="AA30" s="564"/>
      <c r="AB30" s="322" t="s">
        <v>248</v>
      </c>
      <c r="AC30" s="148"/>
      <c r="AD30" s="148"/>
      <c r="AE30" s="148"/>
      <c r="AF30" s="148"/>
      <c r="AG30" s="162"/>
      <c r="AH30" s="323">
        <f t="shared" si="1"/>
      </c>
      <c r="AI30" s="568"/>
    </row>
    <row r="31" spans="1:35" s="92" customFormat="1" ht="24.75" customHeight="1">
      <c r="A31" s="561"/>
      <c r="B31" s="633"/>
      <c r="C31" s="633"/>
      <c r="D31" s="633"/>
      <c r="E31" s="633"/>
      <c r="F31" s="633"/>
      <c r="G31" s="633"/>
      <c r="H31" s="322" t="s">
        <v>45</v>
      </c>
      <c r="I31" s="148">
        <v>7</v>
      </c>
      <c r="J31" s="148">
        <v>7</v>
      </c>
      <c r="K31" s="148">
        <v>7</v>
      </c>
      <c r="L31" s="148"/>
      <c r="M31" s="148"/>
      <c r="N31" s="323">
        <f t="shared" si="0"/>
        <v>7</v>
      </c>
      <c r="O31" s="324" t="str">
        <f>_xlfn.IFERROR(IF(H31="P",IF(COUNT(I31:M31)&gt;1,VLOOKUP(N31,$A$15:$J$19,6,0),""),IF(COUNT(I31:M31)&gt;1,VLOOKUP(N31,$K$15:$T$19,5,0),"")),"")</f>
        <v>Moderado</v>
      </c>
      <c r="P31" s="564"/>
      <c r="Q31" s="562"/>
      <c r="U31" s="561"/>
      <c r="V31" s="564"/>
      <c r="W31" s="564"/>
      <c r="X31" s="564"/>
      <c r="Y31" s="564"/>
      <c r="Z31" s="564"/>
      <c r="AA31" s="564"/>
      <c r="AB31" s="322" t="s">
        <v>249</v>
      </c>
      <c r="AC31" s="148"/>
      <c r="AD31" s="148"/>
      <c r="AE31" s="148"/>
      <c r="AF31" s="148"/>
      <c r="AG31" s="162"/>
      <c r="AH31" s="323">
        <f t="shared" si="1"/>
      </c>
      <c r="AI31" s="568"/>
    </row>
    <row r="32" spans="1:35" s="92" customFormat="1" ht="24.75" customHeight="1">
      <c r="A32" s="561">
        <v>5</v>
      </c>
      <c r="B32" s="633" t="str">
        <f>'SEPG-F-007'!C15</f>
        <v>Inadecuada gestión de pagos de las sentencias ejecutoriadas.</v>
      </c>
      <c r="C32" s="633"/>
      <c r="D32" s="633"/>
      <c r="E32" s="633"/>
      <c r="F32" s="633"/>
      <c r="G32" s="633"/>
      <c r="H32" s="322" t="s">
        <v>44</v>
      </c>
      <c r="I32" s="148">
        <v>2</v>
      </c>
      <c r="J32" s="148">
        <v>2</v>
      </c>
      <c r="K32" s="148">
        <v>2</v>
      </c>
      <c r="L32" s="148"/>
      <c r="M32" s="148"/>
      <c r="N32" s="323">
        <f t="shared" si="0"/>
        <v>2</v>
      </c>
      <c r="O32" s="324" t="str">
        <f>_xlfn.IFERROR(IF(H32="P",IF(COUNT(J32:M32)&gt;1,VLOOKUP(N32,$A$15:$J$19,6,0),""),IF(COUNT(J32:M32)&gt;1,VLOOKUP(N32,$K$15:$T$19,5,0),"")),"")</f>
        <v>Improbable (D)</v>
      </c>
      <c r="P32" s="564">
        <f>_xlfn.IFERROR(N32*N33,"")</f>
        <v>14</v>
      </c>
      <c r="Q32" s="562" t="str">
        <f>_xlfn.IFERROR(VLOOKUP(P32,'[1]DB'!$B$37:$D$61,2,FALSE),"")</f>
        <v>Riesgo Moderado (Z-9)</v>
      </c>
      <c r="U32" s="561"/>
      <c r="V32" s="564"/>
      <c r="W32" s="564"/>
      <c r="X32" s="564"/>
      <c r="Y32" s="564"/>
      <c r="Z32" s="564"/>
      <c r="AA32" s="564"/>
      <c r="AB32" s="322" t="s">
        <v>250</v>
      </c>
      <c r="AC32" s="148"/>
      <c r="AD32" s="148"/>
      <c r="AE32" s="148"/>
      <c r="AF32" s="148"/>
      <c r="AG32" s="162"/>
      <c r="AH32" s="323">
        <f t="shared" si="1"/>
      </c>
      <c r="AI32" s="568"/>
    </row>
    <row r="33" spans="1:35" s="92" customFormat="1" ht="24.75" customHeight="1" thickBot="1">
      <c r="A33" s="640"/>
      <c r="B33" s="642"/>
      <c r="C33" s="642"/>
      <c r="D33" s="642"/>
      <c r="E33" s="642"/>
      <c r="F33" s="642"/>
      <c r="G33" s="642"/>
      <c r="H33" s="376" t="s">
        <v>45</v>
      </c>
      <c r="I33" s="131">
        <v>7</v>
      </c>
      <c r="J33" s="131">
        <v>7</v>
      </c>
      <c r="K33" s="131">
        <v>7</v>
      </c>
      <c r="L33" s="131"/>
      <c r="M33" s="131"/>
      <c r="N33" s="377">
        <f t="shared" si="0"/>
        <v>7</v>
      </c>
      <c r="O33" s="378" t="str">
        <f>_xlfn.IFERROR(IF(H33="P",IF(COUNT(I33:M33)&gt;1,VLOOKUP(N33,$A$15:$J$19,6,0),""),IF(COUNT(I33:M33)&gt;1,VLOOKUP(N33,$K$15:$T$19,5,0),"")),"")</f>
        <v>Moderado</v>
      </c>
      <c r="P33" s="634"/>
      <c r="Q33" s="562"/>
      <c r="U33" s="566"/>
      <c r="V33" s="573"/>
      <c r="W33" s="573"/>
      <c r="X33" s="573"/>
      <c r="Y33" s="573"/>
      <c r="Z33" s="573"/>
      <c r="AA33" s="573"/>
      <c r="AB33" s="168" t="s">
        <v>172</v>
      </c>
      <c r="AC33" s="127"/>
      <c r="AD33" s="127"/>
      <c r="AE33" s="127"/>
      <c r="AF33" s="127"/>
      <c r="AG33" s="332"/>
      <c r="AH33" s="329">
        <f t="shared" si="1"/>
      </c>
      <c r="AI33" s="569"/>
    </row>
    <row r="34" spans="1:35" s="92" customFormat="1" ht="24.75" customHeight="1">
      <c r="A34" s="561">
        <v>6</v>
      </c>
      <c r="B34" s="570" t="s">
        <v>509</v>
      </c>
      <c r="C34" s="570"/>
      <c r="D34" s="570"/>
      <c r="E34" s="570"/>
      <c r="F34" s="570"/>
      <c r="G34" s="570"/>
      <c r="H34" s="322" t="s">
        <v>44</v>
      </c>
      <c r="I34" s="380">
        <v>2</v>
      </c>
      <c r="J34" s="381">
        <v>2</v>
      </c>
      <c r="K34" s="382">
        <v>2</v>
      </c>
      <c r="L34" s="325"/>
      <c r="M34" s="148"/>
      <c r="N34" s="323">
        <f t="shared" si="0"/>
        <v>2</v>
      </c>
      <c r="O34" s="324" t="str">
        <f>_xlfn.IFERROR(IF(H34="P",IF(COUNT(J34:M34)&gt;1,VLOOKUP(N34,$A$15:$J$19,6,0),""),IF(COUNT(J34:M34)&gt;1,VLOOKUP(N34,$K$15:$T$19,5,0),"")),"")</f>
        <v>Improbable (D)</v>
      </c>
      <c r="P34" s="564">
        <f>_xlfn.IFERROR(N34*N35,"")</f>
        <v>12</v>
      </c>
      <c r="Q34" s="562" t="str">
        <f>_xlfn.IFERROR(VLOOKUP(P34,'[1]DB'!$B$37:$D$61,2,FALSE),"")</f>
        <v>Riesgo Bajo (Z-5)</v>
      </c>
      <c r="U34" s="565"/>
      <c r="V34" s="572"/>
      <c r="W34" s="572"/>
      <c r="X34" s="572"/>
      <c r="Y34" s="572"/>
      <c r="Z34" s="572"/>
      <c r="AA34" s="572"/>
      <c r="AB34" s="326"/>
      <c r="AC34" s="122"/>
      <c r="AD34" s="122"/>
      <c r="AE34" s="122"/>
      <c r="AF34" s="122"/>
      <c r="AG34" s="333"/>
      <c r="AH34" s="327">
        <f t="shared" si="1"/>
      </c>
      <c r="AI34" s="567" t="e">
        <f>IF(AH25=1,"inviable",IF(_xlfn.MODE.MULT(AH34:AH38)=2,"factible","viable"))</f>
        <v>#N/A</v>
      </c>
    </row>
    <row r="35" spans="1:35" s="92" customFormat="1" ht="24.75" customHeight="1">
      <c r="A35" s="561"/>
      <c r="B35" s="570"/>
      <c r="C35" s="570"/>
      <c r="D35" s="570"/>
      <c r="E35" s="570"/>
      <c r="F35" s="570"/>
      <c r="G35" s="570"/>
      <c r="H35" s="322" t="s">
        <v>45</v>
      </c>
      <c r="I35" s="380">
        <v>6</v>
      </c>
      <c r="J35" s="381">
        <v>6</v>
      </c>
      <c r="K35" s="382">
        <v>6</v>
      </c>
      <c r="L35" s="325"/>
      <c r="M35" s="148"/>
      <c r="N35" s="323">
        <f t="shared" si="0"/>
        <v>6</v>
      </c>
      <c r="O35" s="324" t="str">
        <f>_xlfn.IFERROR(IF(H35="P",IF(COUNT(I35:M35)&gt;1,VLOOKUP(N35,$A$15:$J$19,6,0),""),IF(COUNT(I35:M35)&gt;1,VLOOKUP(N35,$K$15:$T$19,5,0),"")),"")</f>
        <v>Menor</v>
      </c>
      <c r="P35" s="564"/>
      <c r="Q35" s="562"/>
      <c r="U35" s="561"/>
      <c r="V35" s="564"/>
      <c r="W35" s="564"/>
      <c r="X35" s="564"/>
      <c r="Y35" s="564"/>
      <c r="Z35" s="564"/>
      <c r="AA35" s="564"/>
      <c r="AB35" s="322"/>
      <c r="AC35" s="148"/>
      <c r="AD35" s="148"/>
      <c r="AE35" s="148"/>
      <c r="AF35" s="148"/>
      <c r="AG35" s="162"/>
      <c r="AH35" s="323">
        <f t="shared" si="1"/>
      </c>
      <c r="AI35" s="568"/>
    </row>
    <row r="36" spans="1:35" s="92" customFormat="1" ht="24.75" customHeight="1">
      <c r="A36" s="571">
        <v>7</v>
      </c>
      <c r="B36" s="641"/>
      <c r="C36" s="641"/>
      <c r="D36" s="641"/>
      <c r="E36" s="641"/>
      <c r="F36" s="641"/>
      <c r="G36" s="641"/>
      <c r="H36" s="339"/>
      <c r="I36" s="134"/>
      <c r="J36" s="134"/>
      <c r="K36" s="134"/>
      <c r="L36" s="134"/>
      <c r="M36" s="134"/>
      <c r="N36" s="340">
        <f t="shared" si="0"/>
      </c>
      <c r="O36" s="379">
        <f>_xlfn.IFERROR(IF(H36="P",IF(COUNT(J36:M36)&gt;1,VLOOKUP(N36,$A$15:$J$19,6,0),""),IF(COUNT(J36:M36)&gt;1,VLOOKUP(N36,$K$15:$T$19,5,0),"")),"")</f>
      </c>
      <c r="P36" s="563">
        <f>_xlfn.IFERROR(N36*N37,"")</f>
      </c>
      <c r="Q36" s="562">
        <f>_xlfn.IFERROR(VLOOKUP(P36,'[1]DB'!$B$37:$D$61,2,FALSE),"")</f>
      </c>
      <c r="U36" s="561"/>
      <c r="V36" s="564"/>
      <c r="W36" s="564"/>
      <c r="X36" s="564"/>
      <c r="Y36" s="564"/>
      <c r="Z36" s="564"/>
      <c r="AA36" s="564"/>
      <c r="AB36" s="322"/>
      <c r="AC36" s="148"/>
      <c r="AD36" s="148"/>
      <c r="AE36" s="148"/>
      <c r="AF36" s="148"/>
      <c r="AG36" s="162"/>
      <c r="AH36" s="323">
        <f t="shared" si="1"/>
      </c>
      <c r="AI36" s="568"/>
    </row>
    <row r="37" spans="1:35" s="92" customFormat="1" ht="24.75" customHeight="1">
      <c r="A37" s="561"/>
      <c r="B37" s="570"/>
      <c r="C37" s="570"/>
      <c r="D37" s="570"/>
      <c r="E37" s="570"/>
      <c r="F37" s="570"/>
      <c r="G37" s="570"/>
      <c r="H37" s="322"/>
      <c r="I37" s="325"/>
      <c r="J37" s="325"/>
      <c r="K37" s="325"/>
      <c r="L37" s="325"/>
      <c r="M37" s="148"/>
      <c r="N37" s="323">
        <f t="shared" si="0"/>
      </c>
      <c r="O37" s="324">
        <f>_xlfn.IFERROR(IF(H37="P",IF(COUNT(I37:M37)&gt;1,VLOOKUP(N37,$A$15:$J$19,6,0),""),IF(COUNT(I37:M37)&gt;1,VLOOKUP(N37,$K$15:$T$19,5,0),"")),"")</f>
      </c>
      <c r="P37" s="564"/>
      <c r="Q37" s="562"/>
      <c r="U37" s="561"/>
      <c r="V37" s="564"/>
      <c r="W37" s="564"/>
      <c r="X37" s="564"/>
      <c r="Y37" s="564"/>
      <c r="Z37" s="564"/>
      <c r="AA37" s="564"/>
      <c r="AB37" s="322"/>
      <c r="AC37" s="148"/>
      <c r="AD37" s="148"/>
      <c r="AE37" s="148"/>
      <c r="AF37" s="148"/>
      <c r="AG37" s="162"/>
      <c r="AH37" s="323">
        <f t="shared" si="1"/>
      </c>
      <c r="AI37" s="568"/>
    </row>
    <row r="38" spans="1:35" s="92" customFormat="1" ht="24.75" customHeight="1" thickBot="1">
      <c r="A38" s="561">
        <v>8</v>
      </c>
      <c r="B38" s="570"/>
      <c r="C38" s="570"/>
      <c r="D38" s="570"/>
      <c r="E38" s="570"/>
      <c r="F38" s="570"/>
      <c r="G38" s="570"/>
      <c r="H38" s="322"/>
      <c r="I38" s="148"/>
      <c r="J38" s="325"/>
      <c r="K38" s="325"/>
      <c r="L38" s="325"/>
      <c r="M38" s="148"/>
      <c r="N38" s="323">
        <f t="shared" si="0"/>
      </c>
      <c r="O38" s="324">
        <f>_xlfn.IFERROR(IF(H38="P",IF(COUNT(J38:M38)&gt;1,VLOOKUP(N38,$A$15:$J$19,6,0),""),IF(COUNT(J38:M38)&gt;1,VLOOKUP(N38,$K$15:$T$19,5,0),"")),"")</f>
      </c>
      <c r="P38" s="564">
        <f>_xlfn.IFERROR(N38*N39,"")</f>
      </c>
      <c r="Q38" s="562">
        <f>_xlfn.IFERROR(VLOOKUP(P38,'[1]DB'!$B$37:$D$61,2,FALSE),"")</f>
      </c>
      <c r="U38" s="566"/>
      <c r="V38" s="573"/>
      <c r="W38" s="573"/>
      <c r="X38" s="573"/>
      <c r="Y38" s="573"/>
      <c r="Z38" s="573"/>
      <c r="AA38" s="573"/>
      <c r="AB38" s="168"/>
      <c r="AC38" s="127"/>
      <c r="AD38" s="127"/>
      <c r="AE38" s="127"/>
      <c r="AF38" s="127"/>
      <c r="AG38" s="332"/>
      <c r="AH38" s="329">
        <f t="shared" si="1"/>
      </c>
      <c r="AI38" s="569"/>
    </row>
    <row r="39" spans="1:35" s="92" customFormat="1" ht="24.75" customHeight="1">
      <c r="A39" s="561"/>
      <c r="B39" s="570"/>
      <c r="C39" s="570"/>
      <c r="D39" s="570"/>
      <c r="E39" s="570"/>
      <c r="F39" s="570"/>
      <c r="G39" s="570"/>
      <c r="H39" s="322"/>
      <c r="I39" s="148"/>
      <c r="J39" s="325"/>
      <c r="K39" s="325"/>
      <c r="L39" s="325"/>
      <c r="M39" s="148"/>
      <c r="N39" s="323">
        <f t="shared" si="0"/>
      </c>
      <c r="O39" s="324">
        <f>_xlfn.IFERROR(IF(H39="P",IF(COUNT(I39:M39)&gt;1,VLOOKUP(N39,$A$15:$J$19,6,0),""),IF(COUNT(I39:M39)&gt;1,VLOOKUP(N39,$K$15:$T$19,5,0),"")),"")</f>
      </c>
      <c r="P39" s="564"/>
      <c r="Q39" s="562"/>
      <c r="U39" s="565"/>
      <c r="V39" s="572"/>
      <c r="W39" s="572"/>
      <c r="X39" s="572"/>
      <c r="Y39" s="572"/>
      <c r="Z39" s="572"/>
      <c r="AA39" s="572"/>
      <c r="AB39" s="326"/>
      <c r="AC39" s="122"/>
      <c r="AD39" s="122"/>
      <c r="AE39" s="122"/>
      <c r="AF39" s="122"/>
      <c r="AG39" s="333"/>
      <c r="AH39" s="327">
        <f>_xlfn.IFERROR(MAX(_xlfn.MODE.MULT(AC39:AG39)),"")</f>
      </c>
      <c r="AI39" s="567" t="e">
        <f>IF(AH30=1,"inviable",IF(_xlfn.MODE.MULT(AH39:AH43)=2,"factible","viable"))</f>
        <v>#N/A</v>
      </c>
    </row>
    <row r="40" spans="1:35" s="92" customFormat="1" ht="24.75" customHeight="1">
      <c r="A40" s="561">
        <v>9</v>
      </c>
      <c r="B40" s="570"/>
      <c r="C40" s="570"/>
      <c r="D40" s="570"/>
      <c r="E40" s="570"/>
      <c r="F40" s="570"/>
      <c r="G40" s="570"/>
      <c r="H40" s="322"/>
      <c r="I40" s="148"/>
      <c r="J40" s="148"/>
      <c r="K40" s="148"/>
      <c r="L40" s="148"/>
      <c r="M40" s="148"/>
      <c r="N40" s="323">
        <f t="shared" si="0"/>
      </c>
      <c r="O40" s="324">
        <f>_xlfn.IFERROR(IF(H40="P",IF(COUNT(J38:M38)&gt;1,VLOOKUP(N38,$A$15:$J$19,6,0),""),IF(COUNT(J38:M38)&gt;1,VLOOKUP(N38,$K$15:$T$19,5,0),"")),"")</f>
      </c>
      <c r="P40" s="564">
        <f>_xlfn.IFERROR(N40*N41,"")</f>
      </c>
      <c r="Q40" s="562">
        <f>_xlfn.IFERROR(VLOOKUP(P40,'[1]DB'!$B$37:$D$61,2,FALSE),"")</f>
      </c>
      <c r="U40" s="561"/>
      <c r="V40" s="564"/>
      <c r="W40" s="564"/>
      <c r="X40" s="564"/>
      <c r="Y40" s="564"/>
      <c r="Z40" s="564"/>
      <c r="AA40" s="564"/>
      <c r="AB40" s="322"/>
      <c r="AC40" s="148"/>
      <c r="AD40" s="148"/>
      <c r="AE40" s="148"/>
      <c r="AF40" s="148"/>
      <c r="AG40" s="162"/>
      <c r="AH40" s="323">
        <f>_xlfn.IFERROR(MAX(_xlfn.MODE.MULT(AC40:AG40)),"")</f>
      </c>
      <c r="AI40" s="568"/>
    </row>
    <row r="41" spans="1:35" s="92" customFormat="1" ht="24.75" customHeight="1">
      <c r="A41" s="561"/>
      <c r="B41" s="570"/>
      <c r="C41" s="570"/>
      <c r="D41" s="570"/>
      <c r="E41" s="570"/>
      <c r="F41" s="570"/>
      <c r="G41" s="570"/>
      <c r="H41" s="322"/>
      <c r="I41" s="148"/>
      <c r="J41" s="148"/>
      <c r="K41" s="148"/>
      <c r="L41" s="148"/>
      <c r="M41" s="148"/>
      <c r="N41" s="323">
        <f t="shared" si="0"/>
      </c>
      <c r="O41" s="324">
        <f>_xlfn.IFERROR(IF(H37="P",IF(COUNT(I37:M37)&gt;1,VLOOKUP(N37,$A$15:$J$19,6,0),""),IF(COUNT(I37:M37)&gt;1,VLOOKUP(N37,$K$15:$T$19,5,0),"")),"")</f>
      </c>
      <c r="P41" s="564"/>
      <c r="Q41" s="562"/>
      <c r="U41" s="561"/>
      <c r="V41" s="564"/>
      <c r="W41" s="564"/>
      <c r="X41" s="564"/>
      <c r="Y41" s="564"/>
      <c r="Z41" s="564"/>
      <c r="AA41" s="564"/>
      <c r="AB41" s="322"/>
      <c r="AC41" s="148"/>
      <c r="AD41" s="148"/>
      <c r="AE41" s="148"/>
      <c r="AF41" s="148"/>
      <c r="AG41" s="162"/>
      <c r="AH41" s="323">
        <f>_xlfn.IFERROR(MAX(_xlfn.MODE.MULT(AC41:AG41)),"")</f>
      </c>
      <c r="AI41" s="568"/>
    </row>
    <row r="42" spans="1:35" s="92" customFormat="1" ht="24.75" customHeight="1">
      <c r="A42" s="561">
        <v>10</v>
      </c>
      <c r="B42" s="570"/>
      <c r="C42" s="570"/>
      <c r="D42" s="570"/>
      <c r="E42" s="570"/>
      <c r="F42" s="570"/>
      <c r="G42" s="570"/>
      <c r="H42" s="322"/>
      <c r="I42" s="148"/>
      <c r="J42" s="148"/>
      <c r="K42" s="148"/>
      <c r="L42" s="148"/>
      <c r="M42" s="148"/>
      <c r="N42" s="323">
        <f t="shared" si="0"/>
      </c>
      <c r="O42" s="324">
        <f>_xlfn.IFERROR(IF(H42="P",IF(COUNT(J42:M42)&gt;1,VLOOKUP(N42,$A$15:$J$19,6,0),""),IF(COUNT(J42:M42)&gt;1,VLOOKUP(N42,$K$15:$T$19,5,0),"")),"")</f>
      </c>
      <c r="P42" s="564">
        <f>_xlfn.IFERROR(N42*N43,"")</f>
      </c>
      <c r="Q42" s="562">
        <f>_xlfn.IFERROR(VLOOKUP(P42,'[1]DB'!$B$37:$D$61,2,FALSE),"")</f>
      </c>
      <c r="U42" s="561"/>
      <c r="V42" s="564"/>
      <c r="W42" s="564"/>
      <c r="X42" s="564"/>
      <c r="Y42" s="564"/>
      <c r="Z42" s="564"/>
      <c r="AA42" s="564"/>
      <c r="AB42" s="322"/>
      <c r="AC42" s="148"/>
      <c r="AD42" s="148"/>
      <c r="AE42" s="148"/>
      <c r="AF42" s="148"/>
      <c r="AG42" s="162"/>
      <c r="AH42" s="323">
        <f>_xlfn.IFERROR(MAX(_xlfn.MODE.MULT(AC42:AG42)),"")</f>
      </c>
      <c r="AI42" s="568"/>
    </row>
    <row r="43" spans="1:35" s="92" customFormat="1" ht="24.75" customHeight="1" thickBot="1">
      <c r="A43" s="561"/>
      <c r="B43" s="570"/>
      <c r="C43" s="570"/>
      <c r="D43" s="570"/>
      <c r="E43" s="570"/>
      <c r="F43" s="570"/>
      <c r="G43" s="570"/>
      <c r="H43" s="322"/>
      <c r="I43" s="148"/>
      <c r="J43" s="148"/>
      <c r="K43" s="148"/>
      <c r="L43" s="148"/>
      <c r="M43" s="148"/>
      <c r="N43" s="323">
        <f t="shared" si="0"/>
      </c>
      <c r="O43" s="324">
        <f>_xlfn.IFERROR(IF(H43="P",IF(COUNT(I43:M43)&gt;1,VLOOKUP(N43,$A$15:$J$19,6,0),""),IF(COUNT(I43:M43)&gt;1,VLOOKUP(N43,$K$15:$T$19,5,0),"")),"")</f>
      </c>
      <c r="P43" s="564"/>
      <c r="Q43" s="562"/>
      <c r="U43" s="566"/>
      <c r="V43" s="573"/>
      <c r="W43" s="573"/>
      <c r="X43" s="573"/>
      <c r="Y43" s="573"/>
      <c r="Z43" s="573"/>
      <c r="AA43" s="573"/>
      <c r="AB43" s="168"/>
      <c r="AC43" s="127"/>
      <c r="AD43" s="127"/>
      <c r="AE43" s="127"/>
      <c r="AF43" s="127"/>
      <c r="AG43" s="332"/>
      <c r="AH43" s="329">
        <f>_xlfn.IFERROR(MAX(_xlfn.MODE.MULT(AC43:AG43)),"")</f>
      </c>
      <c r="AI43" s="569"/>
    </row>
    <row r="44" spans="1:35" s="92" customFormat="1" ht="24.75" customHeight="1">
      <c r="A44" s="561">
        <v>11</v>
      </c>
      <c r="B44" s="570"/>
      <c r="C44" s="570"/>
      <c r="D44" s="570"/>
      <c r="E44" s="570"/>
      <c r="F44" s="570"/>
      <c r="G44" s="570"/>
      <c r="H44" s="322"/>
      <c r="I44" s="148"/>
      <c r="J44" s="148"/>
      <c r="K44" s="148"/>
      <c r="L44" s="148"/>
      <c r="M44" s="148"/>
      <c r="N44" s="323">
        <f t="shared" si="0"/>
      </c>
      <c r="O44" s="324">
        <f>_xlfn.IFERROR(IF(H44="P",IF(COUNT(J44:M44)&gt;1,VLOOKUP(N44,$A$15:$J$19,6,0),""),IF(COUNT(J44:M44)&gt;1,VLOOKUP(N44,$K$15:$T$19,5,0),"")),"")</f>
      </c>
      <c r="P44" s="564">
        <f>_xlfn.IFERROR(N44*N45,"")</f>
      </c>
      <c r="Q44" s="562">
        <f>_xlfn.IFERROR(VLOOKUP(P44,'[1]DB'!$B$37:$D$61,2,FALSE),"")</f>
      </c>
      <c r="U44" s="571"/>
      <c r="V44" s="563"/>
      <c r="W44" s="563"/>
      <c r="X44" s="563"/>
      <c r="Y44" s="563"/>
      <c r="Z44" s="563"/>
      <c r="AA44" s="563"/>
      <c r="AB44" s="339"/>
      <c r="AC44" s="134"/>
      <c r="AD44" s="134"/>
      <c r="AE44" s="134"/>
      <c r="AF44" s="134"/>
      <c r="AG44" s="134"/>
      <c r="AH44" s="340"/>
      <c r="AI44" s="690"/>
    </row>
    <row r="45" spans="1:35" s="92" customFormat="1" ht="24.75" customHeight="1">
      <c r="A45" s="561"/>
      <c r="B45" s="570"/>
      <c r="C45" s="570"/>
      <c r="D45" s="570"/>
      <c r="E45" s="570"/>
      <c r="F45" s="570"/>
      <c r="G45" s="570"/>
      <c r="H45" s="322"/>
      <c r="I45" s="148"/>
      <c r="J45" s="148"/>
      <c r="K45" s="148"/>
      <c r="L45" s="148"/>
      <c r="M45" s="148"/>
      <c r="N45" s="323">
        <f t="shared" si="0"/>
      </c>
      <c r="O45" s="324">
        <f>_xlfn.IFERROR(IF(H45="P",IF(COUNT(I45:M45)&gt;1,VLOOKUP(N45,$A$15:$J$19,6,0),""),IF(COUNT(I45:M45)&gt;1,VLOOKUP(N45,$K$15:$T$19,5,0),"")),"")</f>
      </c>
      <c r="P45" s="564"/>
      <c r="Q45" s="562"/>
      <c r="U45" s="561"/>
      <c r="V45" s="564"/>
      <c r="W45" s="564"/>
      <c r="X45" s="564"/>
      <c r="Y45" s="564"/>
      <c r="Z45" s="564"/>
      <c r="AA45" s="564"/>
      <c r="AB45" s="322"/>
      <c r="AC45" s="148"/>
      <c r="AD45" s="148"/>
      <c r="AE45" s="148"/>
      <c r="AF45" s="162"/>
      <c r="AG45" s="162"/>
      <c r="AH45" s="323"/>
      <c r="AI45" s="568"/>
    </row>
    <row r="46" spans="1:35" s="92" customFormat="1" ht="24.75" customHeight="1" thickBot="1">
      <c r="A46" s="561">
        <v>12</v>
      </c>
      <c r="B46" s="570"/>
      <c r="C46" s="570"/>
      <c r="D46" s="570"/>
      <c r="E46" s="570"/>
      <c r="F46" s="570"/>
      <c r="G46" s="570"/>
      <c r="H46" s="322"/>
      <c r="I46" s="148"/>
      <c r="J46" s="148"/>
      <c r="K46" s="148"/>
      <c r="L46" s="148"/>
      <c r="M46" s="148"/>
      <c r="N46" s="323">
        <f>_xlfn.IFERROR(MAX(_xlfn.MODE.MULT(I46:M46)),"")</f>
      </c>
      <c r="O46" s="324">
        <f>_xlfn.IFERROR(IF(H46="P",IF(COUNT(J46:M46)&gt;1,VLOOKUP(N46,$A$15:$J$19,6,0),""),IF(COUNT(J46:M46)&gt;1,VLOOKUP(N46,$K$15:$T$19,5,0),"")),"")</f>
      </c>
      <c r="P46" s="564">
        <f>_xlfn.IFERROR(N46*N47,"")</f>
      </c>
      <c r="Q46" s="562">
        <f>_xlfn.IFERROR(VLOOKUP(P46,'[1]DB'!$B$37:$D$61,2,FALSE),"")</f>
      </c>
      <c r="U46" s="566"/>
      <c r="V46" s="573"/>
      <c r="W46" s="573"/>
      <c r="X46" s="573"/>
      <c r="Y46" s="573"/>
      <c r="Z46" s="573"/>
      <c r="AA46" s="573"/>
      <c r="AB46" s="168"/>
      <c r="AC46" s="127"/>
      <c r="AD46" s="127"/>
      <c r="AE46" s="127"/>
      <c r="AF46" s="332"/>
      <c r="AG46" s="332"/>
      <c r="AH46" s="329"/>
      <c r="AI46" s="569"/>
    </row>
    <row r="47" spans="1:35" s="92" customFormat="1" ht="24.75" customHeight="1">
      <c r="A47" s="561"/>
      <c r="B47" s="570"/>
      <c r="C47" s="570"/>
      <c r="D47" s="570"/>
      <c r="E47" s="570"/>
      <c r="F47" s="570"/>
      <c r="G47" s="570"/>
      <c r="H47" s="322"/>
      <c r="I47" s="148"/>
      <c r="J47" s="148"/>
      <c r="K47" s="148"/>
      <c r="L47" s="148"/>
      <c r="M47" s="148"/>
      <c r="N47" s="323">
        <f>_xlfn.IFERROR(MAX(_xlfn.MODE.MULT(I47:M47)),"")</f>
      </c>
      <c r="O47" s="324">
        <f>_xlfn.IFERROR(IF(H47="P",IF(COUNT(I47:M47)&gt;1,VLOOKUP(N47,$A$15:$J$19,6,0),""),IF(COUNT(I47:M47)&gt;1,VLOOKUP(N47,$K$15:$T$19,5,0),"")),"")</f>
      </c>
      <c r="P47" s="564"/>
      <c r="Q47" s="562"/>
      <c r="U47" s="163"/>
      <c r="V47" s="161"/>
      <c r="W47" s="161"/>
      <c r="X47" s="161"/>
      <c r="Y47" s="161"/>
      <c r="Z47" s="161"/>
      <c r="AA47" s="161"/>
      <c r="AB47" s="164"/>
      <c r="AC47" s="165"/>
      <c r="AD47" s="165"/>
      <c r="AE47" s="165"/>
      <c r="AF47" s="87"/>
      <c r="AG47" s="87"/>
      <c r="AH47" s="166"/>
      <c r="AI47" s="167"/>
    </row>
    <row r="48" spans="1:34" s="92" customFormat="1" ht="24.75" customHeight="1">
      <c r="A48" s="561">
        <v>13</v>
      </c>
      <c r="B48" s="633"/>
      <c r="C48" s="633"/>
      <c r="D48" s="633"/>
      <c r="E48" s="633"/>
      <c r="F48" s="633"/>
      <c r="G48" s="633"/>
      <c r="H48" s="322"/>
      <c r="I48" s="148"/>
      <c r="J48" s="148"/>
      <c r="K48" s="148"/>
      <c r="L48" s="148"/>
      <c r="M48" s="148"/>
      <c r="N48" s="323">
        <f t="shared" si="0"/>
      </c>
      <c r="O48" s="324">
        <f>_xlfn.IFERROR(IF(H48="P",IF(COUNT(J48:M48)&gt;1,VLOOKUP(N48,$A$15:$J$19,6,0),""),IF(COUNT(J48:M48)&gt;1,VLOOKUP(N48,$K$15:$T$19,5,0),"")),"")</f>
      </c>
      <c r="P48" s="564">
        <f>_xlfn.IFERROR(N48*N49,"")</f>
      </c>
      <c r="Q48" s="562">
        <f>_xlfn.IFERROR(VLOOKUP(P48,'[1]DB'!$B$37:$D$61,2,FALSE),"")</f>
      </c>
      <c r="U48" s="112" t="s">
        <v>265</v>
      </c>
      <c r="V48" s="112"/>
      <c r="W48" s="112"/>
      <c r="X48" s="112"/>
      <c r="Y48" s="112"/>
      <c r="Z48" s="112"/>
      <c r="AA48" s="112"/>
      <c r="AB48" s="112"/>
      <c r="AC48" s="112"/>
      <c r="AD48" s="112"/>
      <c r="AE48" s="112"/>
      <c r="AF48" s="112"/>
      <c r="AG48" s="112"/>
      <c r="AH48" s="112"/>
    </row>
    <row r="49" spans="1:21" s="92" customFormat="1" ht="24.75" customHeight="1" thickBot="1">
      <c r="A49" s="566"/>
      <c r="B49" s="609"/>
      <c r="C49" s="609"/>
      <c r="D49" s="609"/>
      <c r="E49" s="609"/>
      <c r="F49" s="609"/>
      <c r="G49" s="609"/>
      <c r="H49" s="168"/>
      <c r="I49" s="127"/>
      <c r="J49" s="127"/>
      <c r="K49" s="127"/>
      <c r="L49" s="127"/>
      <c r="M49" s="127"/>
      <c r="N49" s="329">
        <f t="shared" si="0"/>
      </c>
      <c r="O49" s="330">
        <f>_xlfn.IFERROR(IF(H49="P",IF(COUNT(I49:M49)&gt;1,VLOOKUP(N49,$A$15:$J$19,6,0),""),IF(COUNT(I49:M49)&gt;1,VLOOKUP(N49,$K$15:$T$19,5,0),"")),"")</f>
      </c>
      <c r="P49" s="573"/>
      <c r="Q49" s="651"/>
      <c r="U49" s="112" t="s">
        <v>266</v>
      </c>
    </row>
    <row r="50" spans="1:21" s="92" customFormat="1" ht="24.75" customHeight="1" hidden="1">
      <c r="A50" s="647" t="e">
        <f>'[1]SEPG-F-007'!#REF!</f>
        <v>#REF!</v>
      </c>
      <c r="B50" s="630" t="e">
        <f>IF(COUNTA('[1]SEPG-F-007'!#REF!)&gt;0,'[1]SEPG-F-007'!#REF!,"")</f>
        <v>#REF!</v>
      </c>
      <c r="C50" s="631"/>
      <c r="D50" s="631"/>
      <c r="E50" s="631"/>
      <c r="F50" s="631"/>
      <c r="G50" s="632"/>
      <c r="H50" s="147" t="s">
        <v>44</v>
      </c>
      <c r="I50" s="321"/>
      <c r="J50" s="134"/>
      <c r="K50" s="134"/>
      <c r="L50" s="134"/>
      <c r="M50" s="134"/>
      <c r="N50" s="134"/>
      <c r="O50" s="134"/>
      <c r="P50" s="134"/>
      <c r="Q50" s="134"/>
      <c r="R50" s="122"/>
      <c r="S50" s="122"/>
      <c r="T50" s="122"/>
      <c r="U50" s="112" t="s">
        <v>267</v>
      </c>
    </row>
    <row r="51" spans="1:21" s="92" customFormat="1" ht="24.75" customHeight="1" hidden="1">
      <c r="A51" s="644"/>
      <c r="B51" s="608"/>
      <c r="C51" s="609"/>
      <c r="D51" s="609"/>
      <c r="E51" s="609"/>
      <c r="F51" s="609"/>
      <c r="G51" s="610"/>
      <c r="H51" s="125" t="s">
        <v>45</v>
      </c>
      <c r="I51" s="126"/>
      <c r="J51" s="127"/>
      <c r="K51" s="127"/>
      <c r="L51" s="127"/>
      <c r="M51" s="127"/>
      <c r="N51" s="127"/>
      <c r="O51" s="127"/>
      <c r="P51" s="127"/>
      <c r="Q51" s="127"/>
      <c r="R51" s="127"/>
      <c r="S51" s="127"/>
      <c r="T51" s="127"/>
      <c r="U51" s="112" t="s">
        <v>268</v>
      </c>
    </row>
    <row r="52" spans="1:20" s="92" customFormat="1" ht="24.75" customHeight="1" hidden="1">
      <c r="A52" s="643" t="e">
        <f>'[1]SEPG-F-007'!#REF!</f>
        <v>#REF!</v>
      </c>
      <c r="B52" s="605" t="e">
        <f>IF(COUNTA('[1]SEPG-F-007'!#REF!)&gt;0,'[1]SEPG-F-007'!#REF!,"")</f>
        <v>#REF!</v>
      </c>
      <c r="C52" s="606"/>
      <c r="D52" s="606"/>
      <c r="E52" s="606"/>
      <c r="F52" s="606"/>
      <c r="G52" s="607"/>
      <c r="H52" s="120" t="s">
        <v>44</v>
      </c>
      <c r="I52" s="134"/>
      <c r="J52" s="134"/>
      <c r="K52" s="134"/>
      <c r="L52" s="134"/>
      <c r="M52" s="134"/>
      <c r="N52" s="134"/>
      <c r="O52" s="134"/>
      <c r="P52" s="134"/>
      <c r="Q52" s="134"/>
      <c r="R52" s="134"/>
      <c r="S52" s="134"/>
      <c r="T52" s="134"/>
    </row>
    <row r="53" spans="1:20" s="92" customFormat="1" ht="24.75" customHeight="1" hidden="1">
      <c r="A53" s="644"/>
      <c r="B53" s="608"/>
      <c r="C53" s="609"/>
      <c r="D53" s="609"/>
      <c r="E53" s="609"/>
      <c r="F53" s="609"/>
      <c r="G53" s="610"/>
      <c r="H53" s="125" t="s">
        <v>45</v>
      </c>
      <c r="I53" s="131"/>
      <c r="J53" s="131"/>
      <c r="K53" s="131"/>
      <c r="L53" s="131"/>
      <c r="M53" s="131"/>
      <c r="N53" s="131"/>
      <c r="O53" s="131"/>
      <c r="P53" s="131"/>
      <c r="Q53" s="131"/>
      <c r="R53" s="131"/>
      <c r="S53" s="131"/>
      <c r="T53" s="131"/>
    </row>
    <row r="54" spans="1:20" s="92" customFormat="1" ht="24.75" customHeight="1" hidden="1">
      <c r="A54" s="643" t="e">
        <f>'[1]SEPG-F-007'!#REF!</f>
        <v>#REF!</v>
      </c>
      <c r="B54" s="605" t="e">
        <f>IF(COUNTA('[1]SEPG-F-007'!#REF!)&gt;0,'[1]SEPG-F-007'!#REF!,"")</f>
        <v>#REF!</v>
      </c>
      <c r="C54" s="606"/>
      <c r="D54" s="606"/>
      <c r="E54" s="606"/>
      <c r="F54" s="606"/>
      <c r="G54" s="607"/>
      <c r="H54" s="120" t="s">
        <v>44</v>
      </c>
      <c r="I54" s="121"/>
      <c r="J54" s="122"/>
      <c r="K54" s="122"/>
      <c r="L54" s="122"/>
      <c r="M54" s="122"/>
      <c r="N54" s="122"/>
      <c r="O54" s="122"/>
      <c r="P54" s="122"/>
      <c r="Q54" s="122"/>
      <c r="R54" s="122"/>
      <c r="S54" s="122"/>
      <c r="T54" s="122"/>
    </row>
    <row r="55" spans="1:20" s="92" customFormat="1" ht="24.75" customHeight="1" hidden="1">
      <c r="A55" s="644"/>
      <c r="B55" s="608"/>
      <c r="C55" s="609"/>
      <c r="D55" s="609"/>
      <c r="E55" s="609"/>
      <c r="F55" s="609"/>
      <c r="G55" s="610"/>
      <c r="H55" s="125" t="s">
        <v>45</v>
      </c>
      <c r="I55" s="126"/>
      <c r="J55" s="127"/>
      <c r="K55" s="127"/>
      <c r="L55" s="127"/>
      <c r="M55" s="127"/>
      <c r="N55" s="127"/>
      <c r="O55" s="127"/>
      <c r="P55" s="127"/>
      <c r="Q55" s="127"/>
      <c r="R55" s="127"/>
      <c r="S55" s="127"/>
      <c r="T55" s="127"/>
    </row>
    <row r="56" spans="1:20" s="92" customFormat="1" ht="24.75" customHeight="1" hidden="1">
      <c r="A56" s="643" t="e">
        <f>'[1]SEPG-F-007'!#REF!</f>
        <v>#REF!</v>
      </c>
      <c r="B56" s="605" t="e">
        <f>IF(COUNTA('[1]SEPG-F-007'!#REF!)&gt;0,'[1]SEPG-F-007'!#REF!,"")</f>
        <v>#REF!</v>
      </c>
      <c r="C56" s="606"/>
      <c r="D56" s="606"/>
      <c r="E56" s="606"/>
      <c r="F56" s="606"/>
      <c r="G56" s="607"/>
      <c r="H56" s="120" t="s">
        <v>44</v>
      </c>
      <c r="I56" s="135"/>
      <c r="J56" s="136"/>
      <c r="K56" s="136"/>
      <c r="L56" s="136"/>
      <c r="M56" s="136"/>
      <c r="N56" s="136"/>
      <c r="O56" s="136"/>
      <c r="P56" s="136"/>
      <c r="Q56" s="136"/>
      <c r="R56" s="136"/>
      <c r="S56" s="136"/>
      <c r="T56" s="136"/>
    </row>
    <row r="57" spans="1:20" s="92" customFormat="1" ht="24.75" customHeight="1" hidden="1">
      <c r="A57" s="644"/>
      <c r="B57" s="608"/>
      <c r="C57" s="609"/>
      <c r="D57" s="609"/>
      <c r="E57" s="609"/>
      <c r="F57" s="609"/>
      <c r="G57" s="610"/>
      <c r="H57" s="125" t="s">
        <v>45</v>
      </c>
      <c r="I57" s="138"/>
      <c r="J57" s="139"/>
      <c r="K57" s="139"/>
      <c r="L57" s="139"/>
      <c r="M57" s="139"/>
      <c r="N57" s="139"/>
      <c r="O57" s="139"/>
      <c r="P57" s="139"/>
      <c r="Q57" s="139"/>
      <c r="R57" s="139"/>
      <c r="S57" s="139"/>
      <c r="T57" s="139"/>
    </row>
    <row r="58" spans="1:20" s="92" customFormat="1" ht="24.75" customHeight="1" hidden="1">
      <c r="A58" s="643" t="e">
        <f>'[1]SEPG-F-007'!#REF!</f>
        <v>#REF!</v>
      </c>
      <c r="B58" s="605" t="e">
        <f>IF(COUNTA('[1]SEPG-F-007'!#REF!)&gt;0,'[1]SEPG-F-007'!#REF!,"")</f>
        <v>#REF!</v>
      </c>
      <c r="C58" s="606"/>
      <c r="D58" s="606"/>
      <c r="E58" s="606"/>
      <c r="F58" s="606"/>
      <c r="G58" s="607"/>
      <c r="H58" s="120" t="s">
        <v>44</v>
      </c>
      <c r="I58" s="121"/>
      <c r="J58" s="122"/>
      <c r="K58" s="122"/>
      <c r="L58" s="122"/>
      <c r="M58" s="122"/>
      <c r="N58" s="122"/>
      <c r="O58" s="122"/>
      <c r="P58" s="122"/>
      <c r="Q58" s="122"/>
      <c r="R58" s="122"/>
      <c r="S58" s="122"/>
      <c r="T58" s="122"/>
    </row>
    <row r="59" spans="1:20" s="92" customFormat="1" ht="24.75" customHeight="1" hidden="1">
      <c r="A59" s="644"/>
      <c r="B59" s="608"/>
      <c r="C59" s="609"/>
      <c r="D59" s="609"/>
      <c r="E59" s="609"/>
      <c r="F59" s="609"/>
      <c r="G59" s="610"/>
      <c r="H59" s="125" t="s">
        <v>45</v>
      </c>
      <c r="I59" s="126"/>
      <c r="J59" s="127"/>
      <c r="K59" s="127"/>
      <c r="L59" s="127"/>
      <c r="M59" s="127"/>
      <c r="N59" s="127"/>
      <c r="O59" s="127"/>
      <c r="P59" s="127"/>
      <c r="Q59" s="127"/>
      <c r="R59" s="127"/>
      <c r="S59" s="127"/>
      <c r="T59" s="127"/>
    </row>
    <row r="60" spans="1:27" s="92" customFormat="1" ht="24.75" customHeight="1" hidden="1">
      <c r="A60" s="643" t="e">
        <f>'[1]SEPG-F-007'!#REF!</f>
        <v>#REF!</v>
      </c>
      <c r="B60" s="605" t="e">
        <f>IF(COUNTA('[1]SEPG-F-007'!#REF!)&gt;0,'[1]SEPG-F-007'!#REF!,"")</f>
        <v>#REF!</v>
      </c>
      <c r="C60" s="606"/>
      <c r="D60" s="606"/>
      <c r="E60" s="606"/>
      <c r="F60" s="606"/>
      <c r="G60" s="607"/>
      <c r="H60" s="120" t="s">
        <v>44</v>
      </c>
      <c r="I60" s="121"/>
      <c r="J60" s="122"/>
      <c r="K60" s="122"/>
      <c r="L60" s="122"/>
      <c r="M60" s="122"/>
      <c r="N60" s="122"/>
      <c r="O60" s="122"/>
      <c r="P60" s="122"/>
      <c r="Q60" s="122"/>
      <c r="R60" s="122"/>
      <c r="S60" s="122"/>
      <c r="T60" s="122"/>
      <c r="U60" s="122"/>
      <c r="V60" s="122"/>
      <c r="W60" s="132"/>
      <c r="X60" s="123">
        <f aca="true" t="shared" si="2" ref="X60:X81">_xlfn.IFERROR(MAX(_xlfn.MODE.MULT(I50:W50)),"")</f>
      </c>
      <c r="Y60" s="124">
        <f>_xlfn.IFERROR(IF(H50="P",IF(COUNT(J50:W50)&gt;1,VLOOKUP(X60,$A$15:$J$19,6,0),""),IF(COUNT(J50:W50)&gt;1,VLOOKUP(X60,$K$15:$T$19,5,0),"")),"")</f>
      </c>
      <c r="Z60" s="611">
        <f>_xlfn.IFERROR(X60*X61,"")</f>
      </c>
      <c r="AA60" s="645">
        <f>_xlfn.IFERROR(VLOOKUP(Z60,'[1]DB'!$B$37:$D$61,2,FALSE),"")</f>
      </c>
    </row>
    <row r="61" spans="1:27" s="92" customFormat="1" ht="24.75" customHeight="1" hidden="1">
      <c r="A61" s="644"/>
      <c r="B61" s="608"/>
      <c r="C61" s="609"/>
      <c r="D61" s="609"/>
      <c r="E61" s="609"/>
      <c r="F61" s="609"/>
      <c r="G61" s="610"/>
      <c r="H61" s="125" t="s">
        <v>45</v>
      </c>
      <c r="I61" s="126"/>
      <c r="J61" s="127"/>
      <c r="K61" s="127"/>
      <c r="L61" s="127"/>
      <c r="M61" s="127"/>
      <c r="N61" s="127"/>
      <c r="O61" s="127"/>
      <c r="P61" s="127"/>
      <c r="Q61" s="127"/>
      <c r="R61" s="127"/>
      <c r="S61" s="127"/>
      <c r="T61" s="127"/>
      <c r="U61" s="127"/>
      <c r="V61" s="127"/>
      <c r="W61" s="133"/>
      <c r="X61" s="128">
        <f t="shared" si="2"/>
      </c>
      <c r="Y61" s="129">
        <f>_xlfn.IFERROR(IF(H51="P",IF(COUNT(I51:W51)&gt;1,VLOOKUP(X61,$A$15:$J$19,6,0),""),IF(COUNT(I51:W51)&gt;1,VLOOKUP(X61,$K$15:$T$19,5,0),"")),"")</f>
      </c>
      <c r="Z61" s="612"/>
      <c r="AA61" s="646"/>
    </row>
    <row r="62" spans="1:27" s="92" customFormat="1" ht="24.75" customHeight="1" hidden="1">
      <c r="A62" s="643" t="e">
        <f>'[1]SEPG-F-007'!#REF!</f>
        <v>#REF!</v>
      </c>
      <c r="B62" s="605" t="e">
        <f>IF(COUNTA('[1]SEPG-F-007'!#REF!)&gt;0,'[1]SEPG-F-007'!#REF!,"")</f>
        <v>#REF!</v>
      </c>
      <c r="C62" s="606"/>
      <c r="D62" s="606"/>
      <c r="E62" s="606"/>
      <c r="F62" s="606"/>
      <c r="G62" s="607"/>
      <c r="H62" s="120" t="s">
        <v>44</v>
      </c>
      <c r="I62" s="143"/>
      <c r="J62" s="141"/>
      <c r="K62" s="141"/>
      <c r="L62" s="141"/>
      <c r="M62" s="141"/>
      <c r="N62" s="141"/>
      <c r="O62" s="141"/>
      <c r="P62" s="141"/>
      <c r="Q62" s="141"/>
      <c r="R62" s="141"/>
      <c r="S62" s="141"/>
      <c r="T62" s="141"/>
      <c r="U62" s="134"/>
      <c r="V62" s="134"/>
      <c r="W62" s="134"/>
      <c r="X62" s="123">
        <f t="shared" si="2"/>
      </c>
      <c r="Y62" s="124">
        <f>_xlfn.IFERROR(IF(H52="P",IF(COUNT(J52:W52)&gt;1,VLOOKUP(X62,$A$15:$J$19,6,0),""),IF(COUNT(J52:W52)&gt;1,VLOOKUP(X62,$K$15:$T$19,5,0),"")),"")</f>
      </c>
      <c r="Z62" s="611">
        <f>_xlfn.IFERROR(X62*X63,"")</f>
      </c>
      <c r="AA62" s="645">
        <f>_xlfn.IFERROR(VLOOKUP(Z62,'[1]DB'!$B$37:$D$61,2,FALSE),"")</f>
      </c>
    </row>
    <row r="63" spans="1:27" s="92" customFormat="1" ht="24.75" customHeight="1" hidden="1">
      <c r="A63" s="644"/>
      <c r="B63" s="608"/>
      <c r="C63" s="609"/>
      <c r="D63" s="609"/>
      <c r="E63" s="609"/>
      <c r="F63" s="609"/>
      <c r="G63" s="610"/>
      <c r="H63" s="125" t="s">
        <v>45</v>
      </c>
      <c r="I63" s="138"/>
      <c r="J63" s="139"/>
      <c r="K63" s="139"/>
      <c r="L63" s="139"/>
      <c r="M63" s="139"/>
      <c r="N63" s="139"/>
      <c r="O63" s="139"/>
      <c r="P63" s="139"/>
      <c r="Q63" s="139"/>
      <c r="R63" s="139"/>
      <c r="S63" s="139"/>
      <c r="T63" s="139"/>
      <c r="U63" s="131"/>
      <c r="V63" s="131"/>
      <c r="W63" s="131"/>
      <c r="X63" s="128">
        <f t="shared" si="2"/>
      </c>
      <c r="Y63" s="129">
        <f>_xlfn.IFERROR(IF(H53="P",IF(COUNT(I53:W53)&gt;1,VLOOKUP(X63,$A$15:$J$19,6,0),""),IF(COUNT(I53:W53)&gt;1,VLOOKUP(X63,$K$15:$T$19,5,0),"")),"")</f>
      </c>
      <c r="Z63" s="612"/>
      <c r="AA63" s="646"/>
    </row>
    <row r="64" spans="1:27" s="92" customFormat="1" ht="24.75" customHeight="1" hidden="1">
      <c r="A64" s="643" t="e">
        <f>'[1]SEPG-F-007'!#REF!</f>
        <v>#REF!</v>
      </c>
      <c r="B64" s="605" t="e">
        <f>IF(COUNTA('[1]SEPG-F-007'!#REF!)&gt;0,'[1]SEPG-F-007'!#REF!,"")</f>
        <v>#REF!</v>
      </c>
      <c r="C64" s="606"/>
      <c r="D64" s="606"/>
      <c r="E64" s="606"/>
      <c r="F64" s="606"/>
      <c r="G64" s="607"/>
      <c r="H64" s="120" t="s">
        <v>44</v>
      </c>
      <c r="I64" s="143"/>
      <c r="J64" s="141"/>
      <c r="K64" s="141"/>
      <c r="L64" s="141"/>
      <c r="M64" s="141"/>
      <c r="N64" s="141"/>
      <c r="O64" s="141"/>
      <c r="P64" s="141"/>
      <c r="Q64" s="141"/>
      <c r="R64" s="141"/>
      <c r="S64" s="141"/>
      <c r="T64" s="141"/>
      <c r="U64" s="122"/>
      <c r="V64" s="122"/>
      <c r="W64" s="132"/>
      <c r="X64" s="123">
        <f t="shared" si="2"/>
      </c>
      <c r="Y64" s="124">
        <f>_xlfn.IFERROR(IF(H54="P",IF(COUNT(J54:W54)&gt;1,VLOOKUP(X64,$A$15:$J$19,6,0),""),IF(COUNT(J54:W54)&gt;1,VLOOKUP(X64,$K$15:$T$19,5,0),"")),"")</f>
      </c>
      <c r="Z64" s="611">
        <f>_xlfn.IFERROR(X64*X65,"")</f>
      </c>
      <c r="AA64" s="645">
        <f>_xlfn.IFERROR(VLOOKUP(Z64,'[1]DB'!$B$37:$D$61,2,FALSE),"")</f>
      </c>
    </row>
    <row r="65" spans="1:27" s="92" customFormat="1" ht="24.75" customHeight="1" hidden="1">
      <c r="A65" s="648"/>
      <c r="B65" s="649"/>
      <c r="C65" s="642"/>
      <c r="D65" s="642"/>
      <c r="E65" s="642"/>
      <c r="F65" s="642"/>
      <c r="G65" s="650"/>
      <c r="H65" s="130" t="s">
        <v>45</v>
      </c>
      <c r="I65" s="144"/>
      <c r="J65" s="145"/>
      <c r="K65" s="145"/>
      <c r="L65" s="145"/>
      <c r="M65" s="145"/>
      <c r="N65" s="145"/>
      <c r="O65" s="145"/>
      <c r="P65" s="145"/>
      <c r="Q65" s="145"/>
      <c r="R65" s="145"/>
      <c r="S65" s="145"/>
      <c r="T65" s="145"/>
      <c r="U65" s="127"/>
      <c r="V65" s="127"/>
      <c r="W65" s="133"/>
      <c r="X65" s="128">
        <f t="shared" si="2"/>
      </c>
      <c r="Y65" s="129">
        <f>_xlfn.IFERROR(IF(H55="P",IF(COUNT(I55:W55)&gt;1,VLOOKUP(X65,$A$15:$J$19,6,0),""),IF(COUNT(I55:W55)&gt;1,VLOOKUP(X65,$K$15:$T$19,5,0),"")),"")</f>
      </c>
      <c r="Z65" s="612"/>
      <c r="AA65" s="646"/>
    </row>
    <row r="66" spans="1:27" s="92" customFormat="1" ht="24.75" customHeight="1" hidden="1">
      <c r="A66" s="643" t="e">
        <f>'[1]SEPG-F-007'!#REF!</f>
        <v>#REF!</v>
      </c>
      <c r="B66" s="605" t="e">
        <f>IF(COUNTA('[1]SEPG-F-007'!#REF!)&gt;0,'[1]SEPG-F-007'!#REF!,"")</f>
        <v>#REF!</v>
      </c>
      <c r="C66" s="606"/>
      <c r="D66" s="606"/>
      <c r="E66" s="606"/>
      <c r="F66" s="606"/>
      <c r="G66" s="607"/>
      <c r="H66" s="120" t="s">
        <v>44</v>
      </c>
      <c r="I66" s="143"/>
      <c r="J66" s="141"/>
      <c r="K66" s="141"/>
      <c r="L66" s="141"/>
      <c r="M66" s="141"/>
      <c r="N66" s="141"/>
      <c r="O66" s="141"/>
      <c r="P66" s="141"/>
      <c r="Q66" s="141"/>
      <c r="R66" s="141"/>
      <c r="S66" s="141"/>
      <c r="T66" s="141"/>
      <c r="U66" s="136"/>
      <c r="V66" s="136"/>
      <c r="W66" s="137"/>
      <c r="X66" s="123">
        <f t="shared" si="2"/>
      </c>
      <c r="Y66" s="124">
        <f>_xlfn.IFERROR(IF(H56="P",IF(COUNT(J56:W56)&gt;1,VLOOKUP(X66,$A$15:$J$19,6,0),""),IF(COUNT(J56:W56)&gt;1,VLOOKUP(X66,$K$15:$T$19,5,0),"")),"")</f>
      </c>
      <c r="Z66" s="611">
        <f>_xlfn.IFERROR(X66*X67,"")</f>
      </c>
      <c r="AA66" s="645">
        <f>_xlfn.IFERROR(VLOOKUP(Z66,'[1]DB'!$B$37:$D$61,2,FALSE),"")</f>
      </c>
    </row>
    <row r="67" spans="1:27" s="92" customFormat="1" ht="24.75" customHeight="1" hidden="1">
      <c r="A67" s="644"/>
      <c r="B67" s="608"/>
      <c r="C67" s="609"/>
      <c r="D67" s="609"/>
      <c r="E67" s="609"/>
      <c r="F67" s="609"/>
      <c r="G67" s="610"/>
      <c r="H67" s="125" t="s">
        <v>45</v>
      </c>
      <c r="I67" s="138"/>
      <c r="J67" s="139"/>
      <c r="K67" s="139"/>
      <c r="L67" s="139"/>
      <c r="M67" s="139"/>
      <c r="N67" s="139"/>
      <c r="O67" s="139"/>
      <c r="P67" s="139"/>
      <c r="Q67" s="139"/>
      <c r="R67" s="139"/>
      <c r="S67" s="139"/>
      <c r="T67" s="139"/>
      <c r="U67" s="139"/>
      <c r="V67" s="139"/>
      <c r="W67" s="140"/>
      <c r="X67" s="128">
        <f t="shared" si="2"/>
      </c>
      <c r="Y67" s="129">
        <f>_xlfn.IFERROR(IF(H57="P",IF(COUNT(I57:W57)&gt;1,VLOOKUP(X67,$A$15:$J$19,6,0),""),IF(COUNT(I57:W57)&gt;1,VLOOKUP(X67,$K$15:$T$19,5,0),"")),"")</f>
      </c>
      <c r="Z67" s="612"/>
      <c r="AA67" s="646"/>
    </row>
    <row r="68" spans="1:27" s="92" customFormat="1" ht="24.75" customHeight="1" hidden="1">
      <c r="A68" s="643" t="e">
        <f>'[1]SEPG-F-007'!#REF!</f>
        <v>#REF!</v>
      </c>
      <c r="B68" s="605" t="e">
        <f>IF(COUNTA('[1]SEPG-F-007'!#REF!)&gt;0,'[1]SEPG-F-007'!#REF!,"")</f>
        <v>#REF!</v>
      </c>
      <c r="C68" s="606"/>
      <c r="D68" s="606"/>
      <c r="E68" s="606"/>
      <c r="F68" s="606"/>
      <c r="G68" s="607"/>
      <c r="H68" s="120" t="s">
        <v>44</v>
      </c>
      <c r="I68" s="143"/>
      <c r="J68" s="141"/>
      <c r="K68" s="141"/>
      <c r="L68" s="141"/>
      <c r="M68" s="141"/>
      <c r="N68" s="141"/>
      <c r="O68" s="141"/>
      <c r="P68" s="141"/>
      <c r="Q68" s="141"/>
      <c r="R68" s="141"/>
      <c r="S68" s="141"/>
      <c r="T68" s="141"/>
      <c r="U68" s="122"/>
      <c r="V68" s="141"/>
      <c r="W68" s="142"/>
      <c r="X68" s="123">
        <f t="shared" si="2"/>
      </c>
      <c r="Y68" s="124">
        <f>_xlfn.IFERROR(IF(H58="P",IF(COUNT(J58:W58)&gt;1,VLOOKUP(X68,$A$15:$J$19,6,0),""),IF(COUNT(J58:W58)&gt;1,VLOOKUP(X68,$K$15:$T$19,5,0),"")),"")</f>
      </c>
      <c r="Z68" s="611">
        <f>_xlfn.IFERROR(X68*X69,"")</f>
      </c>
      <c r="AA68" s="645">
        <f>_xlfn.IFERROR(VLOOKUP(Z68,'[1]DB'!$B$37:$D$61,2,FALSE),"")</f>
      </c>
    </row>
    <row r="69" spans="1:27" s="92" customFormat="1" ht="24.75" customHeight="1" hidden="1">
      <c r="A69" s="644"/>
      <c r="B69" s="608"/>
      <c r="C69" s="609"/>
      <c r="D69" s="609"/>
      <c r="E69" s="609"/>
      <c r="F69" s="609"/>
      <c r="G69" s="610"/>
      <c r="H69" s="125" t="s">
        <v>45</v>
      </c>
      <c r="I69" s="138"/>
      <c r="J69" s="139"/>
      <c r="K69" s="139"/>
      <c r="L69" s="139"/>
      <c r="M69" s="139"/>
      <c r="N69" s="139"/>
      <c r="O69" s="139"/>
      <c r="P69" s="139"/>
      <c r="Q69" s="139"/>
      <c r="R69" s="139"/>
      <c r="S69" s="139"/>
      <c r="T69" s="139"/>
      <c r="U69" s="127"/>
      <c r="V69" s="139"/>
      <c r="W69" s="140"/>
      <c r="X69" s="128">
        <f t="shared" si="2"/>
      </c>
      <c r="Y69" s="129">
        <f>_xlfn.IFERROR(IF(H59="P",IF(COUNT(I59:W59)&gt;1,VLOOKUP(X69,$A$15:$J$19,6,0),""),IF(COUNT(I59:W59)&gt;1,VLOOKUP(X69,$K$15:$T$19,5,0),"")),"")</f>
      </c>
      <c r="Z69" s="612"/>
      <c r="AA69" s="646"/>
    </row>
    <row r="70" spans="1:27" s="92" customFormat="1" ht="24.75" customHeight="1" hidden="1">
      <c r="A70" s="643" t="e">
        <f>'[1]SEPG-F-007'!#REF!</f>
        <v>#REF!</v>
      </c>
      <c r="B70" s="605" t="e">
        <f>IF(COUNTA('[1]SEPG-F-007'!#REF!)&gt;0,'[1]SEPG-F-007'!#REF!,"")</f>
        <v>#REF!</v>
      </c>
      <c r="C70" s="606"/>
      <c r="D70" s="606"/>
      <c r="E70" s="606"/>
      <c r="F70" s="606"/>
      <c r="G70" s="607"/>
      <c r="H70" s="120" t="s">
        <v>44</v>
      </c>
      <c r="I70" s="143"/>
      <c r="J70" s="141"/>
      <c r="K70" s="141"/>
      <c r="L70" s="141"/>
      <c r="M70" s="141"/>
      <c r="N70" s="141"/>
      <c r="O70" s="141"/>
      <c r="P70" s="141"/>
      <c r="Q70" s="141"/>
      <c r="R70" s="141"/>
      <c r="S70" s="141"/>
      <c r="T70" s="141"/>
      <c r="U70" s="122"/>
      <c r="V70" s="141"/>
      <c r="W70" s="142"/>
      <c r="X70" s="123">
        <f t="shared" si="2"/>
      </c>
      <c r="Y70" s="124">
        <f>_xlfn.IFERROR(IF(H60="P",IF(COUNT(J60:W60)&gt;1,VLOOKUP(X70,$A$15:$J$19,6,0),""),IF(COUNT(J60:W60)&gt;1,VLOOKUP(X70,$K$15:$T$19,5,0),"")),"")</f>
      </c>
      <c r="Z70" s="611">
        <f>_xlfn.IFERROR(X70*X71,"")</f>
      </c>
      <c r="AA70" s="645">
        <f>_xlfn.IFERROR(VLOOKUP(Z70,'[1]DB'!$B$37:$D$61,2,FALSE),"")</f>
      </c>
    </row>
    <row r="71" spans="1:27" s="92" customFormat="1" ht="24.75" customHeight="1" hidden="1">
      <c r="A71" s="644"/>
      <c r="B71" s="608"/>
      <c r="C71" s="609"/>
      <c r="D71" s="609"/>
      <c r="E71" s="609"/>
      <c r="F71" s="609"/>
      <c r="G71" s="610"/>
      <c r="H71" s="125" t="s">
        <v>45</v>
      </c>
      <c r="I71" s="138"/>
      <c r="J71" s="139"/>
      <c r="K71" s="139"/>
      <c r="L71" s="139"/>
      <c r="M71" s="139"/>
      <c r="N71" s="139"/>
      <c r="O71" s="139"/>
      <c r="P71" s="139"/>
      <c r="Q71" s="139"/>
      <c r="R71" s="139"/>
      <c r="S71" s="139"/>
      <c r="T71" s="139"/>
      <c r="U71" s="127"/>
      <c r="V71" s="139"/>
      <c r="W71" s="140"/>
      <c r="X71" s="128">
        <f t="shared" si="2"/>
      </c>
      <c r="Y71" s="129">
        <f>_xlfn.IFERROR(IF(H61="P",IF(COUNT(I61:W61)&gt;1,VLOOKUP(X71,$A$15:$J$19,6,0),""),IF(COUNT(I61:W61)&gt;1,VLOOKUP(X71,$K$15:$T$19,5,0),"")),"")</f>
      </c>
      <c r="Z71" s="612"/>
      <c r="AA71" s="646"/>
    </row>
    <row r="72" spans="1:27" s="92" customFormat="1" ht="24.75" customHeight="1" hidden="1">
      <c r="A72" s="643" t="e">
        <f>'[1]SEPG-F-007'!#REF!</f>
        <v>#REF!</v>
      </c>
      <c r="B72" s="605" t="e">
        <f>IF(COUNTA('[1]SEPG-F-007'!#REF!)&gt;0,'[1]SEPG-F-007'!#REF!,"")</f>
        <v>#REF!</v>
      </c>
      <c r="C72" s="606"/>
      <c r="D72" s="606"/>
      <c r="E72" s="606"/>
      <c r="F72" s="606"/>
      <c r="G72" s="607"/>
      <c r="H72" s="120" t="s">
        <v>44</v>
      </c>
      <c r="I72" s="143"/>
      <c r="J72" s="141"/>
      <c r="K72" s="141"/>
      <c r="L72" s="141"/>
      <c r="M72" s="141"/>
      <c r="N72" s="141"/>
      <c r="O72" s="141"/>
      <c r="P72" s="141"/>
      <c r="Q72" s="141"/>
      <c r="R72" s="141"/>
      <c r="S72" s="141"/>
      <c r="T72" s="141"/>
      <c r="U72" s="141"/>
      <c r="V72" s="141"/>
      <c r="W72" s="142"/>
      <c r="X72" s="123">
        <f t="shared" si="2"/>
      </c>
      <c r="Y72" s="124">
        <f>_xlfn.IFERROR(IF(H62="P",IF(COUNT(J62:W62)&gt;1,VLOOKUP(X72,$A$15:$J$19,6,0),""),IF(COUNT(J62:W62)&gt;1,VLOOKUP(X72,$K$15:$T$19,5,0),"")),"")</f>
      </c>
      <c r="Z72" s="611">
        <f>_xlfn.IFERROR(X72*X73,"")</f>
      </c>
      <c r="AA72" s="645">
        <f>_xlfn.IFERROR(VLOOKUP(Z72,'[1]DB'!$B$37:$D$61,2,FALSE),"")</f>
      </c>
    </row>
    <row r="73" spans="1:27" s="92" customFormat="1" ht="24.75" customHeight="1" hidden="1">
      <c r="A73" s="644"/>
      <c r="B73" s="608"/>
      <c r="C73" s="609"/>
      <c r="D73" s="609"/>
      <c r="E73" s="609"/>
      <c r="F73" s="609"/>
      <c r="G73" s="610"/>
      <c r="H73" s="125" t="s">
        <v>45</v>
      </c>
      <c r="I73" s="138"/>
      <c r="J73" s="139"/>
      <c r="K73" s="139"/>
      <c r="L73" s="139"/>
      <c r="M73" s="139"/>
      <c r="N73" s="139"/>
      <c r="O73" s="139"/>
      <c r="P73" s="139"/>
      <c r="Q73" s="139"/>
      <c r="R73" s="139"/>
      <c r="S73" s="139"/>
      <c r="T73" s="139"/>
      <c r="U73" s="139"/>
      <c r="V73" s="139"/>
      <c r="W73" s="140"/>
      <c r="X73" s="128">
        <f t="shared" si="2"/>
      </c>
      <c r="Y73" s="129">
        <f>_xlfn.IFERROR(IF(H63="P",IF(COUNT(I63:W63)&gt;1,VLOOKUP(X73,$A$15:$J$19,6,0),""),IF(COUNT(I63:W63)&gt;1,VLOOKUP(X73,$K$15:$T$19,5,0),"")),"")</f>
      </c>
      <c r="Z73" s="612"/>
      <c r="AA73" s="646"/>
    </row>
    <row r="74" spans="1:27" s="92" customFormat="1" ht="24.75" customHeight="1" hidden="1">
      <c r="A74" s="643" t="e">
        <f>'[1]SEPG-F-007'!#REF!</f>
        <v>#REF!</v>
      </c>
      <c r="B74" s="605" t="e">
        <f>IF(COUNTA('[1]SEPG-F-007'!#REF!)&gt;0,'[1]SEPG-F-007'!#REF!,"")</f>
        <v>#REF!</v>
      </c>
      <c r="C74" s="606"/>
      <c r="D74" s="606"/>
      <c r="E74" s="606"/>
      <c r="F74" s="606"/>
      <c r="G74" s="607"/>
      <c r="H74" s="120" t="s">
        <v>44</v>
      </c>
      <c r="I74" s="143"/>
      <c r="J74" s="141"/>
      <c r="K74" s="141"/>
      <c r="L74" s="141"/>
      <c r="M74" s="141"/>
      <c r="N74" s="141"/>
      <c r="O74" s="141"/>
      <c r="P74" s="141"/>
      <c r="Q74" s="141"/>
      <c r="R74" s="141"/>
      <c r="S74" s="141"/>
      <c r="T74" s="141"/>
      <c r="U74" s="141"/>
      <c r="V74" s="141"/>
      <c r="W74" s="142"/>
      <c r="X74" s="123">
        <f t="shared" si="2"/>
      </c>
      <c r="Y74" s="124">
        <f>_xlfn.IFERROR(IF(H64="P",IF(COUNT(J64:W64)&gt;1,VLOOKUP(X74,$A$15:$J$19,6,0),""),IF(COUNT(J64:W64)&gt;1,VLOOKUP(X74,$K$15:$T$19,5,0),"")),"")</f>
      </c>
      <c r="Z74" s="611">
        <f>_xlfn.IFERROR(X74*X75,"")</f>
      </c>
      <c r="AA74" s="645">
        <f>_xlfn.IFERROR(VLOOKUP(Z74,'[1]DB'!$B$37:$D$61,2,FALSE),"")</f>
      </c>
    </row>
    <row r="75" spans="1:27" s="92" customFormat="1" ht="24.75" customHeight="1" hidden="1">
      <c r="A75" s="644"/>
      <c r="B75" s="608"/>
      <c r="C75" s="609"/>
      <c r="D75" s="609"/>
      <c r="E75" s="609"/>
      <c r="F75" s="609"/>
      <c r="G75" s="610"/>
      <c r="H75" s="125" t="s">
        <v>45</v>
      </c>
      <c r="I75" s="138"/>
      <c r="J75" s="139"/>
      <c r="K75" s="139"/>
      <c r="L75" s="139"/>
      <c r="M75" s="139"/>
      <c r="N75" s="139"/>
      <c r="O75" s="139"/>
      <c r="P75" s="139"/>
      <c r="Q75" s="139"/>
      <c r="R75" s="139"/>
      <c r="S75" s="139"/>
      <c r="T75" s="139"/>
      <c r="U75" s="145"/>
      <c r="V75" s="145"/>
      <c r="W75" s="146"/>
      <c r="X75" s="128">
        <f t="shared" si="2"/>
      </c>
      <c r="Y75" s="129">
        <f>_xlfn.IFERROR(IF(H65="P",IF(COUNT(I65:W65)&gt;1,VLOOKUP(X75,$A$15:$J$19,6,0),""),IF(COUNT(I65:W65)&gt;1,VLOOKUP(X75,$K$15:$T$19,5,0),"")),"")</f>
      </c>
      <c r="Z75" s="612"/>
      <c r="AA75" s="646"/>
    </row>
    <row r="76" spans="1:27" s="92" customFormat="1" ht="24.75" customHeight="1" hidden="1">
      <c r="A76" s="643" t="e">
        <f>'[1]SEPG-F-007'!#REF!</f>
        <v>#REF!</v>
      </c>
      <c r="B76" s="605" t="e">
        <f>IF(COUNTA('[1]SEPG-F-007'!#REF!)&gt;0,'[1]SEPG-F-007'!#REF!,"")</f>
        <v>#REF!</v>
      </c>
      <c r="C76" s="606"/>
      <c r="D76" s="606"/>
      <c r="E76" s="606"/>
      <c r="F76" s="606"/>
      <c r="G76" s="607"/>
      <c r="H76" s="120" t="s">
        <v>44</v>
      </c>
      <c r="I76" s="143"/>
      <c r="J76" s="141"/>
      <c r="K76" s="141"/>
      <c r="L76" s="141"/>
      <c r="M76" s="141"/>
      <c r="N76" s="141"/>
      <c r="O76" s="141"/>
      <c r="P76" s="141"/>
      <c r="Q76" s="141"/>
      <c r="R76" s="141"/>
      <c r="S76" s="141"/>
      <c r="T76" s="141"/>
      <c r="U76" s="141"/>
      <c r="V76" s="141"/>
      <c r="W76" s="142"/>
      <c r="X76" s="123">
        <f t="shared" si="2"/>
      </c>
      <c r="Y76" s="124">
        <f>_xlfn.IFERROR(IF(H66="P",IF(COUNT(J66:W66)&gt;1,VLOOKUP(X76,$A$15:$J$19,6,0),""),IF(COUNT(J66:W66)&gt;1,VLOOKUP(X76,$K$15:$T$19,5,0),"")),"")</f>
      </c>
      <c r="Z76" s="611">
        <f>_xlfn.IFERROR(X76*X77,"")</f>
      </c>
      <c r="AA76" s="645">
        <f>_xlfn.IFERROR(VLOOKUP(Z76,'[1]DB'!$B$37:$D$61,2,FALSE),"")</f>
      </c>
    </row>
    <row r="77" spans="1:27" s="92" customFormat="1" ht="24.75" customHeight="1" hidden="1">
      <c r="A77" s="644"/>
      <c r="B77" s="608"/>
      <c r="C77" s="609"/>
      <c r="D77" s="609"/>
      <c r="E77" s="609"/>
      <c r="F77" s="609"/>
      <c r="G77" s="610"/>
      <c r="H77" s="125" t="s">
        <v>45</v>
      </c>
      <c r="I77" s="138"/>
      <c r="J77" s="139"/>
      <c r="K77" s="139"/>
      <c r="L77" s="139"/>
      <c r="M77" s="139"/>
      <c r="N77" s="139"/>
      <c r="O77" s="139"/>
      <c r="P77" s="139"/>
      <c r="Q77" s="139"/>
      <c r="R77" s="139"/>
      <c r="S77" s="139"/>
      <c r="T77" s="139"/>
      <c r="U77" s="139"/>
      <c r="V77" s="139"/>
      <c r="W77" s="140"/>
      <c r="X77" s="128">
        <f t="shared" si="2"/>
      </c>
      <c r="Y77" s="129">
        <f>_xlfn.IFERROR(IF(H67="P",IF(COUNT(I67:W67)&gt;1,VLOOKUP(X77,$A$15:$J$19,6,0),""),IF(COUNT(I67:W67)&gt;1,VLOOKUP(X77,$K$15:$T$19,5,0),"")),"")</f>
      </c>
      <c r="Z77" s="612"/>
      <c r="AA77" s="646"/>
    </row>
    <row r="78" spans="1:27" s="92" customFormat="1" ht="24.75" customHeight="1" hidden="1">
      <c r="A78" s="643" t="e">
        <f>'[1]SEPG-F-007'!#REF!</f>
        <v>#REF!</v>
      </c>
      <c r="B78" s="605" t="e">
        <f>IF(COUNTA('[1]SEPG-F-007'!#REF!)&gt;0,'[1]SEPG-F-007'!#REF!,"")</f>
        <v>#REF!</v>
      </c>
      <c r="C78" s="606"/>
      <c r="D78" s="606"/>
      <c r="E78" s="606"/>
      <c r="F78" s="606"/>
      <c r="G78" s="607"/>
      <c r="H78" s="120" t="s">
        <v>44</v>
      </c>
      <c r="I78" s="143"/>
      <c r="J78" s="141"/>
      <c r="K78" s="141"/>
      <c r="L78" s="141"/>
      <c r="M78" s="141"/>
      <c r="N78" s="141"/>
      <c r="O78" s="141"/>
      <c r="P78" s="141"/>
      <c r="Q78" s="141"/>
      <c r="R78" s="141"/>
      <c r="S78" s="141"/>
      <c r="T78" s="141"/>
      <c r="U78" s="141"/>
      <c r="V78" s="141"/>
      <c r="W78" s="142"/>
      <c r="X78" s="123">
        <f t="shared" si="2"/>
      </c>
      <c r="Y78" s="124">
        <f>_xlfn.IFERROR(IF(H68="P",IF(COUNT(J68:W68)&gt;1,VLOOKUP(X78,$A$15:$J$19,6,0),""),IF(COUNT(J68:W68)&gt;1,VLOOKUP(X78,$K$15:$T$19,5,0),"")),"")</f>
      </c>
      <c r="Z78" s="611">
        <f>_xlfn.IFERROR(X78*X79,"")</f>
      </c>
      <c r="AA78" s="645">
        <f>_xlfn.IFERROR(VLOOKUP(Z78,'[1]DB'!$B$37:$D$61,2,FALSE),"")</f>
      </c>
    </row>
    <row r="79" spans="1:27" s="92" customFormat="1" ht="24.75" customHeight="1" hidden="1">
      <c r="A79" s="644"/>
      <c r="B79" s="608"/>
      <c r="C79" s="609"/>
      <c r="D79" s="609"/>
      <c r="E79" s="609"/>
      <c r="F79" s="609"/>
      <c r="G79" s="610"/>
      <c r="H79" s="125" t="s">
        <v>45</v>
      </c>
      <c r="I79" s="138"/>
      <c r="J79" s="139"/>
      <c r="K79" s="139"/>
      <c r="L79" s="139"/>
      <c r="M79" s="139"/>
      <c r="N79" s="139"/>
      <c r="O79" s="139"/>
      <c r="P79" s="139"/>
      <c r="Q79" s="139"/>
      <c r="R79" s="139"/>
      <c r="S79" s="139"/>
      <c r="T79" s="139"/>
      <c r="U79" s="139"/>
      <c r="V79" s="139"/>
      <c r="W79" s="140"/>
      <c r="X79" s="128">
        <f t="shared" si="2"/>
      </c>
      <c r="Y79" s="129">
        <f>_xlfn.IFERROR(IF(H69="P",IF(COUNT(I69:W69)&gt;1,VLOOKUP(X79,$A$15:$J$19,6,0),""),IF(COUNT(I69:W69)&gt;1,VLOOKUP(X79,$K$15:$T$19,5,0),"")),"")</f>
      </c>
      <c r="Z79" s="612"/>
      <c r="AA79" s="646"/>
    </row>
    <row r="80" spans="1:27" s="92" customFormat="1" ht="24.75" customHeight="1" hidden="1">
      <c r="A80" s="647" t="e">
        <f>'[1]SEPG-F-007'!#REF!</f>
        <v>#REF!</v>
      </c>
      <c r="B80" s="630" t="e">
        <f>IF(COUNTA('[1]SEPG-F-007'!#REF!)&gt;0,'[1]SEPG-F-007'!#REF!,"")</f>
        <v>#REF!</v>
      </c>
      <c r="C80" s="631"/>
      <c r="D80" s="631"/>
      <c r="E80" s="631"/>
      <c r="F80" s="631"/>
      <c r="G80" s="632"/>
      <c r="H80" s="147" t="s">
        <v>44</v>
      </c>
      <c r="I80" s="135"/>
      <c r="J80" s="136"/>
      <c r="K80" s="136"/>
      <c r="L80" s="136"/>
      <c r="M80" s="136"/>
      <c r="N80" s="136"/>
      <c r="O80" s="136"/>
      <c r="P80" s="136"/>
      <c r="Q80" s="136"/>
      <c r="R80" s="136"/>
      <c r="S80" s="136"/>
      <c r="T80" s="136"/>
      <c r="U80" s="141"/>
      <c r="V80" s="141"/>
      <c r="W80" s="142"/>
      <c r="X80" s="123">
        <f t="shared" si="2"/>
      </c>
      <c r="Y80" s="124">
        <f>_xlfn.IFERROR(IF(H70="P",IF(COUNT(J70:W70)&gt;1,VLOOKUP(X80,$A$15:$J$19,6,0),""),IF(COUNT(J70:W70)&gt;1,VLOOKUP(X80,$K$15:$T$19,5,0),"")),"")</f>
      </c>
      <c r="Z80" s="611">
        <f>_xlfn.IFERROR(X80*X81,"")</f>
      </c>
      <c r="AA80" s="645">
        <f>_xlfn.IFERROR(VLOOKUP(Z80,'[1]DB'!$B$37:$D$61,2,FALSE),"")</f>
      </c>
    </row>
    <row r="81" spans="1:27" s="92" customFormat="1" ht="24.75" customHeight="1" hidden="1">
      <c r="A81" s="644"/>
      <c r="B81" s="608"/>
      <c r="C81" s="609"/>
      <c r="D81" s="609"/>
      <c r="E81" s="609"/>
      <c r="F81" s="609"/>
      <c r="G81" s="610"/>
      <c r="H81" s="125" t="s">
        <v>45</v>
      </c>
      <c r="I81" s="138"/>
      <c r="J81" s="139"/>
      <c r="K81" s="139"/>
      <c r="L81" s="139"/>
      <c r="M81" s="139"/>
      <c r="N81" s="139"/>
      <c r="O81" s="139"/>
      <c r="P81" s="139"/>
      <c r="Q81" s="139"/>
      <c r="R81" s="139"/>
      <c r="S81" s="139"/>
      <c r="T81" s="139"/>
      <c r="U81" s="139"/>
      <c r="V81" s="139"/>
      <c r="W81" s="140"/>
      <c r="X81" s="128">
        <f t="shared" si="2"/>
      </c>
      <c r="Y81" s="129">
        <f>_xlfn.IFERROR(IF(H71="P",IF(COUNT(I71:W71)&gt;1,VLOOKUP(X81,$A$15:$J$19,6,0),""),IF(COUNT(I71:W71)&gt;1,VLOOKUP(X81,$K$15:$T$19,5,0),"")),"")</f>
      </c>
      <c r="Z81" s="612"/>
      <c r="AA81" s="646"/>
    </row>
    <row r="84" ht="13.5" thickBot="1"/>
    <row r="85" spans="1:35" s="81" customFormat="1" ht="53.25" customHeight="1">
      <c r="A85" s="531" t="s">
        <v>455</v>
      </c>
      <c r="B85" s="532"/>
      <c r="C85" s="532"/>
      <c r="D85" s="532"/>
      <c r="E85" s="532"/>
      <c r="F85" s="532"/>
      <c r="G85" s="532"/>
      <c r="H85" s="532"/>
      <c r="I85" s="532"/>
      <c r="J85" s="532"/>
      <c r="K85" s="532"/>
      <c r="L85" s="532"/>
      <c r="M85" s="532"/>
      <c r="N85" s="532"/>
      <c r="O85" s="532" t="s">
        <v>6</v>
      </c>
      <c r="P85" s="532"/>
      <c r="Q85" s="532"/>
      <c r="R85" s="532"/>
      <c r="S85" s="532"/>
      <c r="T85" s="532"/>
      <c r="U85" s="532"/>
      <c r="V85" s="532"/>
      <c r="W85" s="532"/>
      <c r="X85" s="532"/>
      <c r="Y85" s="532" t="s">
        <v>456</v>
      </c>
      <c r="Z85" s="532"/>
      <c r="AA85" s="532"/>
      <c r="AB85" s="532"/>
      <c r="AC85" s="532"/>
      <c r="AD85" s="532"/>
      <c r="AE85" s="532"/>
      <c r="AF85" s="532"/>
      <c r="AG85" s="532"/>
      <c r="AH85" s="532"/>
      <c r="AI85" s="533"/>
    </row>
    <row r="86" spans="1:35" s="81" customFormat="1" ht="26.25" customHeight="1" thickBot="1">
      <c r="A86" s="534" t="s">
        <v>41</v>
      </c>
      <c r="B86" s="521"/>
      <c r="C86" s="521"/>
      <c r="D86" s="521"/>
      <c r="E86" s="521"/>
      <c r="F86" s="521"/>
      <c r="G86" s="521"/>
      <c r="H86" s="521" t="s">
        <v>144</v>
      </c>
      <c r="I86" s="521"/>
      <c r="J86" s="521"/>
      <c r="K86" s="521"/>
      <c r="L86" s="521"/>
      <c r="M86" s="521"/>
      <c r="N86" s="334" t="s">
        <v>389</v>
      </c>
      <c r="O86" s="521" t="s">
        <v>41</v>
      </c>
      <c r="P86" s="521"/>
      <c r="Q86" s="521"/>
      <c r="R86" s="521"/>
      <c r="S86" s="521"/>
      <c r="T86" s="521"/>
      <c r="U86" s="521" t="s">
        <v>144</v>
      </c>
      <c r="V86" s="521"/>
      <c r="W86" s="521" t="s">
        <v>389</v>
      </c>
      <c r="X86" s="521"/>
      <c r="Y86" s="521" t="s">
        <v>41</v>
      </c>
      <c r="Z86" s="521"/>
      <c r="AA86" s="521"/>
      <c r="AB86" s="521" t="s">
        <v>144</v>
      </c>
      <c r="AC86" s="521"/>
      <c r="AD86" s="521"/>
      <c r="AE86" s="521"/>
      <c r="AF86" s="521" t="s">
        <v>389</v>
      </c>
      <c r="AG86" s="521"/>
      <c r="AH86" s="521"/>
      <c r="AI86" s="522"/>
    </row>
    <row r="87" spans="1:35" s="81" customFormat="1" ht="13.5" thickTop="1">
      <c r="A87" s="523" t="s">
        <v>479</v>
      </c>
      <c r="B87" s="524"/>
      <c r="C87" s="524"/>
      <c r="D87" s="524"/>
      <c r="E87" s="524"/>
      <c r="F87" s="524"/>
      <c r="G87" s="524"/>
      <c r="H87" s="524"/>
      <c r="I87" s="524"/>
      <c r="J87" s="524"/>
      <c r="K87" s="524"/>
      <c r="L87" s="524"/>
      <c r="M87" s="524"/>
      <c r="N87" s="335">
        <v>43139</v>
      </c>
      <c r="O87" s="524" t="s">
        <v>439</v>
      </c>
      <c r="P87" s="524"/>
      <c r="Q87" s="524"/>
      <c r="R87" s="524"/>
      <c r="S87" s="524"/>
      <c r="T87" s="524"/>
      <c r="U87" s="524"/>
      <c r="V87" s="524"/>
      <c r="W87" s="525"/>
      <c r="X87" s="524"/>
      <c r="Y87" s="524" t="s">
        <v>474</v>
      </c>
      <c r="Z87" s="524"/>
      <c r="AA87" s="524"/>
      <c r="AB87" s="526" t="s">
        <v>475</v>
      </c>
      <c r="AC87" s="526"/>
      <c r="AD87" s="526"/>
      <c r="AE87" s="526"/>
      <c r="AF87" s="525"/>
      <c r="AG87" s="524"/>
      <c r="AH87" s="524"/>
      <c r="AI87" s="527"/>
    </row>
    <row r="88" spans="1:35" s="81" customFormat="1" ht="12.75">
      <c r="A88" s="520" t="s">
        <v>441</v>
      </c>
      <c r="B88" s="513"/>
      <c r="C88" s="513"/>
      <c r="D88" s="513"/>
      <c r="E88" s="513"/>
      <c r="F88" s="513"/>
      <c r="G88" s="513"/>
      <c r="H88" s="513"/>
      <c r="I88" s="513"/>
      <c r="J88" s="513"/>
      <c r="K88" s="513"/>
      <c r="L88" s="513"/>
      <c r="M88" s="513"/>
      <c r="N88" s="336">
        <v>43139</v>
      </c>
      <c r="O88" s="513" t="s">
        <v>442</v>
      </c>
      <c r="P88" s="513"/>
      <c r="Q88" s="513"/>
      <c r="R88" s="513"/>
      <c r="S88" s="513"/>
      <c r="T88" s="513"/>
      <c r="U88" s="513"/>
      <c r="V88" s="513"/>
      <c r="W88" s="514"/>
      <c r="X88" s="513"/>
      <c r="Y88" s="513"/>
      <c r="Z88" s="513"/>
      <c r="AA88" s="513"/>
      <c r="AB88" s="513"/>
      <c r="AC88" s="513"/>
      <c r="AD88" s="513"/>
      <c r="AE88" s="513"/>
      <c r="AF88" s="514"/>
      <c r="AG88" s="513"/>
      <c r="AH88" s="513"/>
      <c r="AI88" s="515"/>
    </row>
    <row r="89" spans="1:35" s="81" customFormat="1" ht="12.75">
      <c r="A89" s="520" t="s">
        <v>439</v>
      </c>
      <c r="B89" s="513"/>
      <c r="C89" s="513"/>
      <c r="D89" s="513"/>
      <c r="E89" s="513"/>
      <c r="F89" s="513"/>
      <c r="G89" s="513"/>
      <c r="H89" s="513"/>
      <c r="I89" s="513"/>
      <c r="J89" s="513"/>
      <c r="K89" s="513"/>
      <c r="L89" s="513"/>
      <c r="M89" s="513"/>
      <c r="N89" s="336">
        <v>43139</v>
      </c>
      <c r="O89" s="513" t="s">
        <v>443</v>
      </c>
      <c r="P89" s="513"/>
      <c r="Q89" s="513"/>
      <c r="R89" s="513"/>
      <c r="S89" s="513"/>
      <c r="T89" s="513"/>
      <c r="U89" s="513"/>
      <c r="V89" s="513"/>
      <c r="W89" s="514"/>
      <c r="X89" s="513"/>
      <c r="Y89" s="513"/>
      <c r="Z89" s="513"/>
      <c r="AA89" s="513"/>
      <c r="AB89" s="513"/>
      <c r="AC89" s="513"/>
      <c r="AD89" s="513"/>
      <c r="AE89" s="513"/>
      <c r="AF89" s="514"/>
      <c r="AG89" s="513"/>
      <c r="AH89" s="513"/>
      <c r="AI89" s="515"/>
    </row>
    <row r="90" spans="1:35" s="81" customFormat="1" ht="12.75">
      <c r="A90" s="520" t="s">
        <v>444</v>
      </c>
      <c r="B90" s="513"/>
      <c r="C90" s="513"/>
      <c r="D90" s="513"/>
      <c r="E90" s="513"/>
      <c r="F90" s="513"/>
      <c r="G90" s="513"/>
      <c r="H90" s="513"/>
      <c r="I90" s="513"/>
      <c r="J90" s="513"/>
      <c r="K90" s="513"/>
      <c r="L90" s="513"/>
      <c r="M90" s="513"/>
      <c r="N90" s="336">
        <v>43139</v>
      </c>
      <c r="O90" s="513" t="s">
        <v>445</v>
      </c>
      <c r="P90" s="513"/>
      <c r="Q90" s="513"/>
      <c r="R90" s="513"/>
      <c r="S90" s="513"/>
      <c r="T90" s="513"/>
      <c r="U90" s="513"/>
      <c r="V90" s="513"/>
      <c r="W90" s="514"/>
      <c r="X90" s="513"/>
      <c r="Y90" s="513"/>
      <c r="Z90" s="513"/>
      <c r="AA90" s="513"/>
      <c r="AB90" s="513"/>
      <c r="AC90" s="513"/>
      <c r="AD90" s="513"/>
      <c r="AE90" s="513"/>
      <c r="AF90" s="514"/>
      <c r="AG90" s="513"/>
      <c r="AH90" s="513"/>
      <c r="AI90" s="515"/>
    </row>
    <row r="91" spans="1:35" s="81" customFormat="1" ht="12.75">
      <c r="A91" s="520" t="s">
        <v>446</v>
      </c>
      <c r="B91" s="513"/>
      <c r="C91" s="513"/>
      <c r="D91" s="513"/>
      <c r="E91" s="513"/>
      <c r="F91" s="513"/>
      <c r="G91" s="513"/>
      <c r="H91" s="513"/>
      <c r="I91" s="513"/>
      <c r="J91" s="513"/>
      <c r="K91" s="513"/>
      <c r="L91" s="513"/>
      <c r="M91" s="513"/>
      <c r="N91" s="336">
        <v>43139</v>
      </c>
      <c r="O91" s="513" t="s">
        <v>447</v>
      </c>
      <c r="P91" s="513"/>
      <c r="Q91" s="513"/>
      <c r="R91" s="513"/>
      <c r="S91" s="513"/>
      <c r="T91" s="513"/>
      <c r="U91" s="513"/>
      <c r="V91" s="513"/>
      <c r="W91" s="514"/>
      <c r="X91" s="513"/>
      <c r="Y91" s="513"/>
      <c r="Z91" s="513"/>
      <c r="AA91" s="513"/>
      <c r="AB91" s="513"/>
      <c r="AC91" s="513"/>
      <c r="AD91" s="513"/>
      <c r="AE91" s="513"/>
      <c r="AF91" s="514"/>
      <c r="AG91" s="513"/>
      <c r="AH91" s="513"/>
      <c r="AI91" s="515"/>
    </row>
    <row r="92" spans="1:35" s="81" customFormat="1" ht="12.75">
      <c r="A92" s="520" t="s">
        <v>448</v>
      </c>
      <c r="B92" s="513"/>
      <c r="C92" s="513"/>
      <c r="D92" s="513"/>
      <c r="E92" s="513"/>
      <c r="F92" s="513"/>
      <c r="G92" s="513"/>
      <c r="H92" s="513"/>
      <c r="I92" s="513"/>
      <c r="J92" s="513"/>
      <c r="K92" s="513"/>
      <c r="L92" s="513"/>
      <c r="M92" s="513"/>
      <c r="N92" s="336">
        <v>43139</v>
      </c>
      <c r="O92" s="513" t="s">
        <v>449</v>
      </c>
      <c r="P92" s="513"/>
      <c r="Q92" s="513"/>
      <c r="R92" s="513"/>
      <c r="S92" s="513"/>
      <c r="T92" s="513"/>
      <c r="U92" s="513"/>
      <c r="V92" s="513"/>
      <c r="W92" s="514"/>
      <c r="X92" s="513"/>
      <c r="Y92" s="513"/>
      <c r="Z92" s="513"/>
      <c r="AA92" s="513"/>
      <c r="AB92" s="513"/>
      <c r="AC92" s="513"/>
      <c r="AD92" s="513"/>
      <c r="AE92" s="513"/>
      <c r="AF92" s="514"/>
      <c r="AG92" s="513"/>
      <c r="AH92" s="513"/>
      <c r="AI92" s="515"/>
    </row>
    <row r="93" spans="1:35" s="81" customFormat="1" ht="12.75">
      <c r="A93" s="520" t="s">
        <v>450</v>
      </c>
      <c r="B93" s="513"/>
      <c r="C93" s="513"/>
      <c r="D93" s="513"/>
      <c r="E93" s="513"/>
      <c r="F93" s="513"/>
      <c r="G93" s="513"/>
      <c r="H93" s="513"/>
      <c r="I93" s="513"/>
      <c r="J93" s="513"/>
      <c r="K93" s="513"/>
      <c r="L93" s="513"/>
      <c r="M93" s="513"/>
      <c r="N93" s="336">
        <v>43139</v>
      </c>
      <c r="O93" s="513" t="s">
        <v>451</v>
      </c>
      <c r="P93" s="513"/>
      <c r="Q93" s="513"/>
      <c r="R93" s="513"/>
      <c r="S93" s="513"/>
      <c r="T93" s="513"/>
      <c r="U93" s="513"/>
      <c r="V93" s="513"/>
      <c r="W93" s="514"/>
      <c r="X93" s="513"/>
      <c r="Y93" s="513"/>
      <c r="Z93" s="513"/>
      <c r="AA93" s="513"/>
      <c r="AB93" s="513"/>
      <c r="AC93" s="513"/>
      <c r="AD93" s="513"/>
      <c r="AE93" s="513"/>
      <c r="AF93" s="514"/>
      <c r="AG93" s="513"/>
      <c r="AH93" s="513"/>
      <c r="AI93" s="515"/>
    </row>
    <row r="94" spans="1:35" s="81" customFormat="1" ht="12.75">
      <c r="A94" s="520"/>
      <c r="B94" s="513"/>
      <c r="C94" s="513"/>
      <c r="D94" s="513"/>
      <c r="E94" s="513"/>
      <c r="F94" s="513"/>
      <c r="G94" s="513"/>
      <c r="H94" s="513"/>
      <c r="I94" s="513"/>
      <c r="J94" s="513"/>
      <c r="K94" s="513"/>
      <c r="L94" s="513"/>
      <c r="M94" s="513"/>
      <c r="N94" s="336"/>
      <c r="O94" s="513" t="s">
        <v>480</v>
      </c>
      <c r="P94" s="513"/>
      <c r="Q94" s="513"/>
      <c r="R94" s="513"/>
      <c r="S94" s="513"/>
      <c r="T94" s="513"/>
      <c r="U94" s="513"/>
      <c r="V94" s="513"/>
      <c r="W94" s="514"/>
      <c r="X94" s="513"/>
      <c r="Y94" s="513"/>
      <c r="Z94" s="513"/>
      <c r="AA94" s="513"/>
      <c r="AB94" s="513"/>
      <c r="AC94" s="513"/>
      <c r="AD94" s="513"/>
      <c r="AE94" s="513"/>
      <c r="AF94" s="514"/>
      <c r="AG94" s="513"/>
      <c r="AH94" s="513"/>
      <c r="AI94" s="515"/>
    </row>
    <row r="95" spans="1:35" s="81" customFormat="1" ht="12.75">
      <c r="A95" s="520"/>
      <c r="B95" s="513"/>
      <c r="C95" s="513"/>
      <c r="D95" s="513"/>
      <c r="E95" s="513"/>
      <c r="F95" s="513"/>
      <c r="G95" s="513"/>
      <c r="H95" s="513"/>
      <c r="I95" s="513"/>
      <c r="J95" s="513"/>
      <c r="K95" s="513"/>
      <c r="L95" s="513"/>
      <c r="M95" s="513"/>
      <c r="N95" s="336"/>
      <c r="O95" s="513"/>
      <c r="P95" s="513"/>
      <c r="Q95" s="513"/>
      <c r="R95" s="513"/>
      <c r="S95" s="513"/>
      <c r="T95" s="513"/>
      <c r="U95" s="513"/>
      <c r="V95" s="513"/>
      <c r="W95" s="514"/>
      <c r="X95" s="513"/>
      <c r="Y95" s="513"/>
      <c r="Z95" s="513"/>
      <c r="AA95" s="513"/>
      <c r="AB95" s="513"/>
      <c r="AC95" s="513"/>
      <c r="AD95" s="513"/>
      <c r="AE95" s="513"/>
      <c r="AF95" s="514"/>
      <c r="AG95" s="513"/>
      <c r="AH95" s="513"/>
      <c r="AI95" s="515"/>
    </row>
    <row r="96" spans="1:35" s="81" customFormat="1" ht="12.75">
      <c r="A96" s="520"/>
      <c r="B96" s="513"/>
      <c r="C96" s="513"/>
      <c r="D96" s="513"/>
      <c r="E96" s="513"/>
      <c r="F96" s="513"/>
      <c r="G96" s="513"/>
      <c r="H96" s="513"/>
      <c r="I96" s="513"/>
      <c r="J96" s="513"/>
      <c r="K96" s="513"/>
      <c r="L96" s="513"/>
      <c r="M96" s="513"/>
      <c r="N96" s="336"/>
      <c r="O96" s="513"/>
      <c r="P96" s="513"/>
      <c r="Q96" s="513"/>
      <c r="R96" s="513"/>
      <c r="S96" s="513"/>
      <c r="T96" s="513"/>
      <c r="U96" s="513"/>
      <c r="V96" s="513"/>
      <c r="W96" s="514"/>
      <c r="X96" s="513"/>
      <c r="Y96" s="513"/>
      <c r="Z96" s="513"/>
      <c r="AA96" s="513"/>
      <c r="AB96" s="513"/>
      <c r="AC96" s="513"/>
      <c r="AD96" s="513"/>
      <c r="AE96" s="513"/>
      <c r="AF96" s="514"/>
      <c r="AG96" s="513"/>
      <c r="AH96" s="513"/>
      <c r="AI96" s="515"/>
    </row>
    <row r="97" spans="1:35" s="81" customFormat="1" ht="12.75">
      <c r="A97" s="520"/>
      <c r="B97" s="513"/>
      <c r="C97" s="513"/>
      <c r="D97" s="513"/>
      <c r="E97" s="513"/>
      <c r="F97" s="513"/>
      <c r="G97" s="513"/>
      <c r="H97" s="513"/>
      <c r="I97" s="513"/>
      <c r="J97" s="513"/>
      <c r="K97" s="513"/>
      <c r="L97" s="513"/>
      <c r="M97" s="513"/>
      <c r="N97" s="336"/>
      <c r="O97" s="513"/>
      <c r="P97" s="513"/>
      <c r="Q97" s="513"/>
      <c r="R97" s="513"/>
      <c r="S97" s="513"/>
      <c r="T97" s="513"/>
      <c r="U97" s="513"/>
      <c r="V97" s="513"/>
      <c r="W97" s="514"/>
      <c r="X97" s="513"/>
      <c r="Y97" s="513"/>
      <c r="Z97" s="513"/>
      <c r="AA97" s="513"/>
      <c r="AB97" s="513"/>
      <c r="AC97" s="513"/>
      <c r="AD97" s="513"/>
      <c r="AE97" s="513"/>
      <c r="AF97" s="514"/>
      <c r="AG97" s="513"/>
      <c r="AH97" s="513"/>
      <c r="AI97" s="515"/>
    </row>
    <row r="98" spans="1:35" s="81" customFormat="1" ht="12.75">
      <c r="A98" s="520"/>
      <c r="B98" s="513"/>
      <c r="C98" s="513"/>
      <c r="D98" s="513"/>
      <c r="E98" s="513"/>
      <c r="F98" s="513"/>
      <c r="G98" s="513"/>
      <c r="H98" s="513"/>
      <c r="I98" s="513"/>
      <c r="J98" s="513"/>
      <c r="K98" s="513"/>
      <c r="L98" s="513"/>
      <c r="M98" s="513"/>
      <c r="N98" s="336"/>
      <c r="O98" s="513"/>
      <c r="P98" s="513"/>
      <c r="Q98" s="513"/>
      <c r="R98" s="513"/>
      <c r="S98" s="513"/>
      <c r="T98" s="513"/>
      <c r="U98" s="513"/>
      <c r="V98" s="513"/>
      <c r="W98" s="514"/>
      <c r="X98" s="513"/>
      <c r="Y98" s="513"/>
      <c r="Z98" s="513"/>
      <c r="AA98" s="513"/>
      <c r="AB98" s="513"/>
      <c r="AC98" s="513"/>
      <c r="AD98" s="513"/>
      <c r="AE98" s="513"/>
      <c r="AF98" s="514"/>
      <c r="AG98" s="513"/>
      <c r="AH98" s="513"/>
      <c r="AI98" s="515"/>
    </row>
    <row r="99" spans="1:35" s="81" customFormat="1" ht="13.5" thickBot="1">
      <c r="A99" s="516"/>
      <c r="B99" s="517"/>
      <c r="C99" s="517"/>
      <c r="D99" s="517"/>
      <c r="E99" s="517"/>
      <c r="F99" s="517"/>
      <c r="G99" s="517"/>
      <c r="H99" s="518"/>
      <c r="I99" s="518"/>
      <c r="J99" s="518"/>
      <c r="K99" s="518"/>
      <c r="L99" s="518"/>
      <c r="M99" s="518"/>
      <c r="N99" s="337"/>
      <c r="O99" s="518"/>
      <c r="P99" s="518"/>
      <c r="Q99" s="518"/>
      <c r="R99" s="518"/>
      <c r="S99" s="518"/>
      <c r="T99" s="518"/>
      <c r="U99" s="518"/>
      <c r="V99" s="518"/>
      <c r="W99" s="518"/>
      <c r="X99" s="518"/>
      <c r="Y99" s="518"/>
      <c r="Z99" s="518"/>
      <c r="AA99" s="518"/>
      <c r="AB99" s="518"/>
      <c r="AC99" s="518"/>
      <c r="AD99" s="518"/>
      <c r="AE99" s="518"/>
      <c r="AF99" s="518"/>
      <c r="AG99" s="518"/>
      <c r="AH99" s="518"/>
      <c r="AI99" s="519"/>
    </row>
  </sheetData>
  <sheetProtection/>
  <mergeCells count="326">
    <mergeCell ref="P46:P47"/>
    <mergeCell ref="V39:AA43"/>
    <mergeCell ref="U44:U46"/>
    <mergeCell ref="V44:AA46"/>
    <mergeCell ref="AI39:AI43"/>
    <mergeCell ref="AI44:AI46"/>
    <mergeCell ref="Q46:Q47"/>
    <mergeCell ref="Q44:Q45"/>
    <mergeCell ref="P44:P45"/>
    <mergeCell ref="Q42:Q43"/>
    <mergeCell ref="P42:P43"/>
    <mergeCell ref="B42:G43"/>
    <mergeCell ref="B44:G45"/>
    <mergeCell ref="Y7:AA7"/>
    <mergeCell ref="V10:AO10"/>
    <mergeCell ref="A40:A41"/>
    <mergeCell ref="B40:G41"/>
    <mergeCell ref="P40:P41"/>
    <mergeCell ref="Q40:Q41"/>
    <mergeCell ref="A17:E17"/>
    <mergeCell ref="F17:J17"/>
    <mergeCell ref="K17:N17"/>
    <mergeCell ref="A1:D3"/>
    <mergeCell ref="A8:E8"/>
    <mergeCell ref="F8:AA8"/>
    <mergeCell ref="A10:T10"/>
    <mergeCell ref="A11:T12"/>
    <mergeCell ref="A6:E6"/>
    <mergeCell ref="R7:T7"/>
    <mergeCell ref="O14:T14"/>
    <mergeCell ref="I21:M22"/>
    <mergeCell ref="A14:E14"/>
    <mergeCell ref="F14:J14"/>
    <mergeCell ref="K14:N14"/>
    <mergeCell ref="A15:E15"/>
    <mergeCell ref="F15:J15"/>
    <mergeCell ref="K15:N15"/>
    <mergeCell ref="A16:E16"/>
    <mergeCell ref="F16:J16"/>
    <mergeCell ref="K16:N16"/>
    <mergeCell ref="A46:A47"/>
    <mergeCell ref="B46:G47"/>
    <mergeCell ref="A28:A29"/>
    <mergeCell ref="N21:N23"/>
    <mergeCell ref="O21:O23"/>
    <mergeCell ref="A18:E18"/>
    <mergeCell ref="F18:J18"/>
    <mergeCell ref="K18:N18"/>
    <mergeCell ref="A19:E19"/>
    <mergeCell ref="F19:J19"/>
    <mergeCell ref="K19:N19"/>
    <mergeCell ref="A48:A49"/>
    <mergeCell ref="B48:G49"/>
    <mergeCell ref="P48:P49"/>
    <mergeCell ref="A21:A23"/>
    <mergeCell ref="B21:G23"/>
    <mergeCell ref="H21:H23"/>
    <mergeCell ref="A42:A43"/>
    <mergeCell ref="A24:A25"/>
    <mergeCell ref="B24:G25"/>
    <mergeCell ref="A26:A27"/>
    <mergeCell ref="B26:G27"/>
    <mergeCell ref="P26:P27"/>
    <mergeCell ref="Q26:Q27"/>
    <mergeCell ref="B28:G29"/>
    <mergeCell ref="P28:P29"/>
    <mergeCell ref="Q28:Q29"/>
    <mergeCell ref="B56:G57"/>
    <mergeCell ref="A52:A53"/>
    <mergeCell ref="B52:G53"/>
    <mergeCell ref="A30:A31"/>
    <mergeCell ref="Z60:Z61"/>
    <mergeCell ref="AA60:AA61"/>
    <mergeCell ref="Q48:Q49"/>
    <mergeCell ref="A50:A51"/>
    <mergeCell ref="B50:G51"/>
    <mergeCell ref="A44:A45"/>
    <mergeCell ref="AA68:AA69"/>
    <mergeCell ref="Z62:Z63"/>
    <mergeCell ref="AA62:AA63"/>
    <mergeCell ref="A54:A55"/>
    <mergeCell ref="B54:G55"/>
    <mergeCell ref="Z64:Z65"/>
    <mergeCell ref="AA64:AA65"/>
    <mergeCell ref="A58:A59"/>
    <mergeCell ref="B58:G59"/>
    <mergeCell ref="A56:A57"/>
    <mergeCell ref="AA72:AA73"/>
    <mergeCell ref="A64:A65"/>
    <mergeCell ref="B64:G65"/>
    <mergeCell ref="Z74:Z75"/>
    <mergeCell ref="AA74:AA75"/>
    <mergeCell ref="A66:A67"/>
    <mergeCell ref="B66:G67"/>
    <mergeCell ref="Z66:Z67"/>
    <mergeCell ref="AA66:AA67"/>
    <mergeCell ref="Z68:Z69"/>
    <mergeCell ref="Z76:Z77"/>
    <mergeCell ref="AA76:AA77"/>
    <mergeCell ref="A80:A81"/>
    <mergeCell ref="A60:A61"/>
    <mergeCell ref="B60:G61"/>
    <mergeCell ref="Z70:Z71"/>
    <mergeCell ref="AA70:AA71"/>
    <mergeCell ref="A62:A63"/>
    <mergeCell ref="B62:G63"/>
    <mergeCell ref="Z72:Z73"/>
    <mergeCell ref="B68:G69"/>
    <mergeCell ref="Z78:Z79"/>
    <mergeCell ref="AA78:AA79"/>
    <mergeCell ref="A70:A71"/>
    <mergeCell ref="B70:G71"/>
    <mergeCell ref="AA80:AA81"/>
    <mergeCell ref="A72:A73"/>
    <mergeCell ref="B72:G73"/>
    <mergeCell ref="A74:A75"/>
    <mergeCell ref="B74:G75"/>
    <mergeCell ref="A32:A33"/>
    <mergeCell ref="B36:G37"/>
    <mergeCell ref="B38:G39"/>
    <mergeCell ref="B32:G33"/>
    <mergeCell ref="W95:X95"/>
    <mergeCell ref="Y94:AA94"/>
    <mergeCell ref="A76:A77"/>
    <mergeCell ref="B76:G77"/>
    <mergeCell ref="A78:A79"/>
    <mergeCell ref="A68:A69"/>
    <mergeCell ref="P32:P33"/>
    <mergeCell ref="P24:P25"/>
    <mergeCell ref="Q24:Q25"/>
    <mergeCell ref="P34:P35"/>
    <mergeCell ref="O17:T17"/>
    <mergeCell ref="O18:T18"/>
    <mergeCell ref="P21:P23"/>
    <mergeCell ref="Q21:Q23"/>
    <mergeCell ref="P30:P31"/>
    <mergeCell ref="S24:S25"/>
    <mergeCell ref="B78:G79"/>
    <mergeCell ref="Z80:Z81"/>
    <mergeCell ref="AI24:AI28"/>
    <mergeCell ref="AJ19:AO19"/>
    <mergeCell ref="AI21:AI23"/>
    <mergeCell ref="U21:U23"/>
    <mergeCell ref="V21:AA23"/>
    <mergeCell ref="AB21:AB23"/>
    <mergeCell ref="B80:G81"/>
    <mergeCell ref="B30:G31"/>
    <mergeCell ref="AA16:AE16"/>
    <mergeCell ref="V17:Z17"/>
    <mergeCell ref="AA17:AE17"/>
    <mergeCell ref="O16:T16"/>
    <mergeCell ref="O19:T19"/>
    <mergeCell ref="V15:Z15"/>
    <mergeCell ref="AA15:AE15"/>
    <mergeCell ref="O15:T15"/>
    <mergeCell ref="U24:U28"/>
    <mergeCell ref="V24:AA28"/>
    <mergeCell ref="AA18:AE18"/>
    <mergeCell ref="V19:Z19"/>
    <mergeCell ref="AA19:AE19"/>
    <mergeCell ref="V16:Z16"/>
    <mergeCell ref="AC21:AG22"/>
    <mergeCell ref="V18:Z18"/>
    <mergeCell ref="AF19:AI19"/>
    <mergeCell ref="AH21:AH23"/>
    <mergeCell ref="A13:J13"/>
    <mergeCell ref="V11:AH12"/>
    <mergeCell ref="AJ15:AO15"/>
    <mergeCell ref="AF15:AI15"/>
    <mergeCell ref="AJ14:AO14"/>
    <mergeCell ref="AF14:AI14"/>
    <mergeCell ref="V13:AE13"/>
    <mergeCell ref="K13:T13"/>
    <mergeCell ref="V14:Z14"/>
    <mergeCell ref="AA14:AE14"/>
    <mergeCell ref="AJ18:AO18"/>
    <mergeCell ref="AF18:AI18"/>
    <mergeCell ref="AJ17:AO17"/>
    <mergeCell ref="AF17:AI17"/>
    <mergeCell ref="AJ16:AO16"/>
    <mergeCell ref="AF16:AI16"/>
    <mergeCell ref="V29:AA33"/>
    <mergeCell ref="V34:AA38"/>
    <mergeCell ref="AI29:AI33"/>
    <mergeCell ref="U29:U33"/>
    <mergeCell ref="Q38:Q39"/>
    <mergeCell ref="Q32:Q33"/>
    <mergeCell ref="Q34:Q35"/>
    <mergeCell ref="Q30:Q31"/>
    <mergeCell ref="A38:A39"/>
    <mergeCell ref="Q36:Q37"/>
    <mergeCell ref="P36:P37"/>
    <mergeCell ref="A34:A35"/>
    <mergeCell ref="U34:U38"/>
    <mergeCell ref="AI34:AI38"/>
    <mergeCell ref="B34:G35"/>
    <mergeCell ref="A36:A37"/>
    <mergeCell ref="P38:P39"/>
    <mergeCell ref="U39:U43"/>
    <mergeCell ref="E1:AB1"/>
    <mergeCell ref="AC1:AF1"/>
    <mergeCell ref="AG1:AI1"/>
    <mergeCell ref="E2:H2"/>
    <mergeCell ref="I2:AB2"/>
    <mergeCell ref="AC2:AF2"/>
    <mergeCell ref="AG2:AI2"/>
    <mergeCell ref="E3:H3"/>
    <mergeCell ref="I3:AB3"/>
    <mergeCell ref="AC3:AF3"/>
    <mergeCell ref="AG3:AI3"/>
    <mergeCell ref="A5:AI5"/>
    <mergeCell ref="F6:AI6"/>
    <mergeCell ref="AF13:AO13"/>
    <mergeCell ref="A85:N85"/>
    <mergeCell ref="O85:X85"/>
    <mergeCell ref="Y85:AI85"/>
    <mergeCell ref="A86:G86"/>
    <mergeCell ref="H86:M86"/>
    <mergeCell ref="O86:T86"/>
    <mergeCell ref="U86:V86"/>
    <mergeCell ref="W86:X86"/>
    <mergeCell ref="Y86:AA86"/>
    <mergeCell ref="AB86:AE86"/>
    <mergeCell ref="AF86:AI86"/>
    <mergeCell ref="A87:G87"/>
    <mergeCell ref="H87:M87"/>
    <mergeCell ref="O87:T87"/>
    <mergeCell ref="U87:V87"/>
    <mergeCell ref="W87:X87"/>
    <mergeCell ref="Y87:AA87"/>
    <mergeCell ref="AB87:AE87"/>
    <mergeCell ref="AF87:AI87"/>
    <mergeCell ref="A88:G88"/>
    <mergeCell ref="H88:M88"/>
    <mergeCell ref="O88:T88"/>
    <mergeCell ref="U88:V88"/>
    <mergeCell ref="W88:X88"/>
    <mergeCell ref="Y88:AA88"/>
    <mergeCell ref="AB88:AE88"/>
    <mergeCell ref="AF88:AI88"/>
    <mergeCell ref="A89:G89"/>
    <mergeCell ref="H89:M89"/>
    <mergeCell ref="O89:T89"/>
    <mergeCell ref="U89:V89"/>
    <mergeCell ref="W89:X89"/>
    <mergeCell ref="Y89:AA89"/>
    <mergeCell ref="AB89:AE89"/>
    <mergeCell ref="AF89:AI89"/>
    <mergeCell ref="A90:G90"/>
    <mergeCell ref="H90:M90"/>
    <mergeCell ref="O90:T90"/>
    <mergeCell ref="U90:V90"/>
    <mergeCell ref="W90:X90"/>
    <mergeCell ref="Y90:AA90"/>
    <mergeCell ref="AB90:AE90"/>
    <mergeCell ref="AF90:AI90"/>
    <mergeCell ref="A91:G91"/>
    <mergeCell ref="H91:M91"/>
    <mergeCell ref="O91:T91"/>
    <mergeCell ref="U91:V91"/>
    <mergeCell ref="W91:X91"/>
    <mergeCell ref="Y91:AA91"/>
    <mergeCell ref="AB91:AE91"/>
    <mergeCell ref="AF91:AI91"/>
    <mergeCell ref="A92:G92"/>
    <mergeCell ref="H92:M92"/>
    <mergeCell ref="O92:T92"/>
    <mergeCell ref="U92:V92"/>
    <mergeCell ref="W92:X92"/>
    <mergeCell ref="Y92:AA92"/>
    <mergeCell ref="A93:G93"/>
    <mergeCell ref="H93:M93"/>
    <mergeCell ref="O93:T93"/>
    <mergeCell ref="U93:V93"/>
    <mergeCell ref="W93:X93"/>
    <mergeCell ref="Y93:AA93"/>
    <mergeCell ref="O94:T94"/>
    <mergeCell ref="U94:V94"/>
    <mergeCell ref="W94:X94"/>
    <mergeCell ref="AB94:AE94"/>
    <mergeCell ref="AB92:AE92"/>
    <mergeCell ref="AF92:AI92"/>
    <mergeCell ref="AB93:AE93"/>
    <mergeCell ref="AF93:AI93"/>
    <mergeCell ref="AF94:AI94"/>
    <mergeCell ref="A95:G95"/>
    <mergeCell ref="H95:M95"/>
    <mergeCell ref="O95:T95"/>
    <mergeCell ref="U95:V95"/>
    <mergeCell ref="Y95:AA95"/>
    <mergeCell ref="AB95:AE95"/>
    <mergeCell ref="AF95:AI95"/>
    <mergeCell ref="A94:G94"/>
    <mergeCell ref="H94:M94"/>
    <mergeCell ref="A96:G96"/>
    <mergeCell ref="H96:M96"/>
    <mergeCell ref="O96:T96"/>
    <mergeCell ref="U96:V96"/>
    <mergeCell ref="W96:X96"/>
    <mergeCell ref="Y96:AA96"/>
    <mergeCell ref="AB96:AE96"/>
    <mergeCell ref="AF96:AI96"/>
    <mergeCell ref="A97:G97"/>
    <mergeCell ref="H97:M97"/>
    <mergeCell ref="O97:T97"/>
    <mergeCell ref="U97:V97"/>
    <mergeCell ref="W97:X97"/>
    <mergeCell ref="Y97:AA97"/>
    <mergeCell ref="AB97:AE97"/>
    <mergeCell ref="AF97:AI97"/>
    <mergeCell ref="A98:G98"/>
    <mergeCell ref="H98:M98"/>
    <mergeCell ref="O98:T98"/>
    <mergeCell ref="U98:V98"/>
    <mergeCell ref="W98:X98"/>
    <mergeCell ref="Y98:AA98"/>
    <mergeCell ref="AB98:AE98"/>
    <mergeCell ref="AF98:AI98"/>
    <mergeCell ref="A99:G99"/>
    <mergeCell ref="H99:M99"/>
    <mergeCell ref="O99:T99"/>
    <mergeCell ref="U99:V99"/>
    <mergeCell ref="W99:X99"/>
    <mergeCell ref="Y99:AA99"/>
    <mergeCell ref="AB99:AE99"/>
    <mergeCell ref="AF99:AI99"/>
  </mergeCells>
  <conditionalFormatting sqref="S24:S25">
    <cfRule type="containsText" priority="134" dxfId="2" operator="containsText" stopIfTrue="1" text="riesgo extrema">
      <formula>NOT(ISERROR(SEARCH("riesgo extrema",S24)))</formula>
    </cfRule>
    <cfRule type="containsText" priority="135" dxfId="2" operator="containsText" stopIfTrue="1" text="riesgo extrema">
      <formula>NOT(ISERROR(SEARCH("riesgo extrema",S24)))</formula>
    </cfRule>
    <cfRule type="containsText" priority="136" dxfId="0" operator="containsText" stopIfTrue="1" text="riesgo moderada">
      <formula>NOT(ISERROR(SEARCH("riesgo moderada",S24)))</formula>
    </cfRule>
    <cfRule type="containsText" priority="137" dxfId="1" operator="containsText" stopIfTrue="1" text="Riesgo alta">
      <formula>NOT(ISERROR(SEARCH("Riesgo alta",S24)))</formula>
    </cfRule>
    <cfRule type="containsText" priority="138" dxfId="7" operator="containsText" stopIfTrue="1" text="Riesgo baja">
      <formula>NOT(ISERROR(SEARCH("Riesgo baja",S24)))</formula>
    </cfRule>
  </conditionalFormatting>
  <conditionalFormatting sqref="Q24 Q26 Q28 AA60 AA62 AA64 AA66 AA68 AA70 AA72 AA74 AA76 AA78 AA80">
    <cfRule type="containsText" priority="128" dxfId="1" operator="containsText" stopIfTrue="1" text="Riesgo Alto">
      <formula>NOT(ISERROR(SEARCH("Riesgo Alto",Q24)))</formula>
    </cfRule>
    <cfRule type="containsText" priority="129" dxfId="0" operator="containsText" stopIfTrue="1" text="Riesgo Moderado">
      <formula>NOT(ISERROR(SEARCH("Riesgo Moderado",Q24)))</formula>
    </cfRule>
    <cfRule type="containsText" priority="130" dxfId="7" operator="containsText" stopIfTrue="1" text="Riesgo Bajo">
      <formula>NOT(ISERROR(SEARCH("Riesgo Bajo",Q24)))</formula>
    </cfRule>
    <cfRule type="containsText" priority="131" dxfId="1" operator="containsText" stopIfTrue="1" text="Riesgo Alto">
      <formula>NOT(ISERROR(SEARCH("Riesgo Alto",Q24)))</formula>
    </cfRule>
    <cfRule type="containsText" priority="132" dxfId="196" operator="containsText" stopIfTrue="1" text="Riesgo Extremo">
      <formula>NOT(ISERROR(SEARCH("Riesgo Extremo",Q24)))</formula>
    </cfRule>
  </conditionalFormatting>
  <conditionalFormatting sqref="Q24 Q26 Q28 AA60 AA62 AA64 AA66 AA68 AA70 AA72 AA74 AA76 AA78 AA80">
    <cfRule type="containsText" priority="127" dxfId="6" operator="containsText" stopIfTrue="1" text="Riesgo Extremo">
      <formula>NOT(ISERROR(SEARCH("Riesgo Extremo",Q24)))</formula>
    </cfRule>
  </conditionalFormatting>
  <conditionalFormatting sqref="Q34">
    <cfRule type="containsText" priority="74" dxfId="1" operator="containsText" stopIfTrue="1" text="Riesgo Alto">
      <formula>NOT(ISERROR(SEARCH("Riesgo Alto",Q34)))</formula>
    </cfRule>
    <cfRule type="containsText" priority="75" dxfId="0" operator="containsText" stopIfTrue="1" text="Riesgo Moderado">
      <formula>NOT(ISERROR(SEARCH("Riesgo Moderado",Q34)))</formula>
    </cfRule>
    <cfRule type="containsText" priority="76" dxfId="7" operator="containsText" stopIfTrue="1" text="Riesgo Bajo">
      <formula>NOT(ISERROR(SEARCH("Riesgo Bajo",Q34)))</formula>
    </cfRule>
    <cfRule type="containsText" priority="77" dxfId="1" operator="containsText" stopIfTrue="1" text="Riesgo Alto">
      <formula>NOT(ISERROR(SEARCH("Riesgo Alto",Q34)))</formula>
    </cfRule>
    <cfRule type="containsText" priority="78" dxfId="196" operator="containsText" stopIfTrue="1" text="Riesgo Extremo">
      <formula>NOT(ISERROR(SEARCH("Riesgo Extremo",Q34)))</formula>
    </cfRule>
  </conditionalFormatting>
  <conditionalFormatting sqref="Q34">
    <cfRule type="containsText" priority="73" dxfId="6" operator="containsText" stopIfTrue="1" text="Riesgo Extremo">
      <formula>NOT(ISERROR(SEARCH("Riesgo Extremo",Q34)))</formula>
    </cfRule>
  </conditionalFormatting>
  <conditionalFormatting sqref="Q30">
    <cfRule type="containsText" priority="86" dxfId="1" operator="containsText" stopIfTrue="1" text="Riesgo Alto">
      <formula>NOT(ISERROR(SEARCH("Riesgo Alto",Q30)))</formula>
    </cfRule>
    <cfRule type="containsText" priority="87" dxfId="0" operator="containsText" stopIfTrue="1" text="Riesgo Moderado">
      <formula>NOT(ISERROR(SEARCH("Riesgo Moderado",Q30)))</formula>
    </cfRule>
    <cfRule type="containsText" priority="88" dxfId="7" operator="containsText" stopIfTrue="1" text="Riesgo Bajo">
      <formula>NOT(ISERROR(SEARCH("Riesgo Bajo",Q30)))</formula>
    </cfRule>
    <cfRule type="containsText" priority="89" dxfId="1" operator="containsText" stopIfTrue="1" text="Riesgo Alto">
      <formula>NOT(ISERROR(SEARCH("Riesgo Alto",Q30)))</formula>
    </cfRule>
    <cfRule type="containsText" priority="90" dxfId="196" operator="containsText" stopIfTrue="1" text="Riesgo Extremo">
      <formula>NOT(ISERROR(SEARCH("Riesgo Extremo",Q30)))</formula>
    </cfRule>
  </conditionalFormatting>
  <conditionalFormatting sqref="Q30">
    <cfRule type="containsText" priority="85" dxfId="6" operator="containsText" stopIfTrue="1" text="Riesgo Extremo">
      <formula>NOT(ISERROR(SEARCH("Riesgo Extremo",Q30)))</formula>
    </cfRule>
  </conditionalFormatting>
  <conditionalFormatting sqref="Q32">
    <cfRule type="containsText" priority="80" dxfId="1" operator="containsText" stopIfTrue="1" text="Riesgo Alto">
      <formula>NOT(ISERROR(SEARCH("Riesgo Alto",Q32)))</formula>
    </cfRule>
    <cfRule type="containsText" priority="81" dxfId="0" operator="containsText" stopIfTrue="1" text="Riesgo Moderado">
      <formula>NOT(ISERROR(SEARCH("Riesgo Moderado",Q32)))</formula>
    </cfRule>
    <cfRule type="containsText" priority="82" dxfId="7" operator="containsText" stopIfTrue="1" text="Riesgo Bajo">
      <formula>NOT(ISERROR(SEARCH("Riesgo Bajo",Q32)))</formula>
    </cfRule>
    <cfRule type="containsText" priority="83" dxfId="1" operator="containsText" stopIfTrue="1" text="Riesgo Alto">
      <formula>NOT(ISERROR(SEARCH("Riesgo Alto",Q32)))</formula>
    </cfRule>
    <cfRule type="containsText" priority="84" dxfId="196" operator="containsText" stopIfTrue="1" text="Riesgo Extremo">
      <formula>NOT(ISERROR(SEARCH("Riesgo Extremo",Q32)))</formula>
    </cfRule>
  </conditionalFormatting>
  <conditionalFormatting sqref="Q32">
    <cfRule type="containsText" priority="79" dxfId="6" operator="containsText" stopIfTrue="1" text="Riesgo Extremo">
      <formula>NOT(ISERROR(SEARCH("Riesgo Extremo",Q32)))</formula>
    </cfRule>
  </conditionalFormatting>
  <conditionalFormatting sqref="Q36">
    <cfRule type="containsText" priority="68" dxfId="1" operator="containsText" stopIfTrue="1" text="Riesgo Alto">
      <formula>NOT(ISERROR(SEARCH("Riesgo Alto",Q36)))</formula>
    </cfRule>
    <cfRule type="containsText" priority="69" dxfId="0" operator="containsText" stopIfTrue="1" text="Riesgo Moderado">
      <formula>NOT(ISERROR(SEARCH("Riesgo Moderado",Q36)))</formula>
    </cfRule>
    <cfRule type="containsText" priority="70" dxfId="7" operator="containsText" stopIfTrue="1" text="Riesgo Bajo">
      <formula>NOT(ISERROR(SEARCH("Riesgo Bajo",Q36)))</formula>
    </cfRule>
    <cfRule type="containsText" priority="71" dxfId="1" operator="containsText" stopIfTrue="1" text="Riesgo Alto">
      <formula>NOT(ISERROR(SEARCH("Riesgo Alto",Q36)))</formula>
    </cfRule>
    <cfRule type="containsText" priority="72" dxfId="196" operator="containsText" stopIfTrue="1" text="Riesgo Extremo">
      <formula>NOT(ISERROR(SEARCH("Riesgo Extremo",Q36)))</formula>
    </cfRule>
  </conditionalFormatting>
  <conditionalFormatting sqref="Q36">
    <cfRule type="containsText" priority="67" dxfId="6" operator="containsText" stopIfTrue="1" text="Riesgo Extremo">
      <formula>NOT(ISERROR(SEARCH("Riesgo Extremo",Q36)))</formula>
    </cfRule>
  </conditionalFormatting>
  <conditionalFormatting sqref="Q38">
    <cfRule type="containsText" priority="62" dxfId="1" operator="containsText" stopIfTrue="1" text="Riesgo Alto">
      <formula>NOT(ISERROR(SEARCH("Riesgo Alto",Q38)))</formula>
    </cfRule>
    <cfRule type="containsText" priority="63" dxfId="0" operator="containsText" stopIfTrue="1" text="Riesgo Moderado">
      <formula>NOT(ISERROR(SEARCH("Riesgo Moderado",Q38)))</formula>
    </cfRule>
    <cfRule type="containsText" priority="64" dxfId="7" operator="containsText" stopIfTrue="1" text="Riesgo Bajo">
      <formula>NOT(ISERROR(SEARCH("Riesgo Bajo",Q38)))</formula>
    </cfRule>
    <cfRule type="containsText" priority="65" dxfId="1" operator="containsText" stopIfTrue="1" text="Riesgo Alto">
      <formula>NOT(ISERROR(SEARCH("Riesgo Alto",Q38)))</formula>
    </cfRule>
    <cfRule type="containsText" priority="66" dxfId="196" operator="containsText" stopIfTrue="1" text="Riesgo Extremo">
      <formula>NOT(ISERROR(SEARCH("Riesgo Extremo",Q38)))</formula>
    </cfRule>
  </conditionalFormatting>
  <conditionalFormatting sqref="Q38">
    <cfRule type="containsText" priority="61" dxfId="6" operator="containsText" stopIfTrue="1" text="Riesgo Extremo">
      <formula>NOT(ISERROR(SEARCH("Riesgo Extremo",Q38)))</formula>
    </cfRule>
  </conditionalFormatting>
  <conditionalFormatting sqref="Q42">
    <cfRule type="containsText" priority="56" dxfId="1" operator="containsText" stopIfTrue="1" text="Riesgo Alto">
      <formula>NOT(ISERROR(SEARCH("Riesgo Alto",Q42)))</formula>
    </cfRule>
    <cfRule type="containsText" priority="57" dxfId="0" operator="containsText" stopIfTrue="1" text="Riesgo Moderado">
      <formula>NOT(ISERROR(SEARCH("Riesgo Moderado",Q42)))</formula>
    </cfRule>
    <cfRule type="containsText" priority="58" dxfId="7" operator="containsText" stopIfTrue="1" text="Riesgo Bajo">
      <formula>NOT(ISERROR(SEARCH("Riesgo Bajo",Q42)))</formula>
    </cfRule>
    <cfRule type="containsText" priority="59" dxfId="1" operator="containsText" stopIfTrue="1" text="Riesgo Alto">
      <formula>NOT(ISERROR(SEARCH("Riesgo Alto",Q42)))</formula>
    </cfRule>
    <cfRule type="containsText" priority="60" dxfId="196" operator="containsText" stopIfTrue="1" text="Riesgo Extremo">
      <formula>NOT(ISERROR(SEARCH("Riesgo Extremo",Q42)))</formula>
    </cfRule>
  </conditionalFormatting>
  <conditionalFormatting sqref="Q42">
    <cfRule type="containsText" priority="55" dxfId="6" operator="containsText" stopIfTrue="1" text="Riesgo Extremo">
      <formula>NOT(ISERROR(SEARCH("Riesgo Extremo",Q42)))</formula>
    </cfRule>
  </conditionalFormatting>
  <conditionalFormatting sqref="Q44">
    <cfRule type="containsText" priority="50" dxfId="1" operator="containsText" stopIfTrue="1" text="Riesgo Alto">
      <formula>NOT(ISERROR(SEARCH("Riesgo Alto",Q44)))</formula>
    </cfRule>
    <cfRule type="containsText" priority="51" dxfId="0" operator="containsText" stopIfTrue="1" text="Riesgo Moderado">
      <formula>NOT(ISERROR(SEARCH("Riesgo Moderado",Q44)))</formula>
    </cfRule>
    <cfRule type="containsText" priority="52" dxfId="7" operator="containsText" stopIfTrue="1" text="Riesgo Bajo">
      <formula>NOT(ISERROR(SEARCH("Riesgo Bajo",Q44)))</formula>
    </cfRule>
    <cfRule type="containsText" priority="53" dxfId="1" operator="containsText" stopIfTrue="1" text="Riesgo Alto">
      <formula>NOT(ISERROR(SEARCH("Riesgo Alto",Q44)))</formula>
    </cfRule>
    <cfRule type="containsText" priority="54" dxfId="196" operator="containsText" stopIfTrue="1" text="Riesgo Extremo">
      <formula>NOT(ISERROR(SEARCH("Riesgo Extremo",Q44)))</formula>
    </cfRule>
  </conditionalFormatting>
  <conditionalFormatting sqref="Q44">
    <cfRule type="containsText" priority="49" dxfId="6" operator="containsText" stopIfTrue="1" text="Riesgo Extremo">
      <formula>NOT(ISERROR(SEARCH("Riesgo Extremo",Q44)))</formula>
    </cfRule>
  </conditionalFormatting>
  <conditionalFormatting sqref="Q48">
    <cfRule type="containsText" priority="44" dxfId="1" operator="containsText" stopIfTrue="1" text="Riesgo Alto">
      <formula>NOT(ISERROR(SEARCH("Riesgo Alto",Q48)))</formula>
    </cfRule>
    <cfRule type="containsText" priority="45" dxfId="0" operator="containsText" stopIfTrue="1" text="Riesgo Moderado">
      <formula>NOT(ISERROR(SEARCH("Riesgo Moderado",Q48)))</formula>
    </cfRule>
    <cfRule type="containsText" priority="46" dxfId="7" operator="containsText" stopIfTrue="1" text="Riesgo Bajo">
      <formula>NOT(ISERROR(SEARCH("Riesgo Bajo",Q48)))</formula>
    </cfRule>
    <cfRule type="containsText" priority="47" dxfId="1" operator="containsText" stopIfTrue="1" text="Riesgo Alto">
      <formula>NOT(ISERROR(SEARCH("Riesgo Alto",Q48)))</formula>
    </cfRule>
    <cfRule type="containsText" priority="48" dxfId="196" operator="containsText" stopIfTrue="1" text="Riesgo Extremo">
      <formula>NOT(ISERROR(SEARCH("Riesgo Extremo",Q48)))</formula>
    </cfRule>
  </conditionalFormatting>
  <conditionalFormatting sqref="Q48">
    <cfRule type="containsText" priority="43" dxfId="6" operator="containsText" stopIfTrue="1" text="Riesgo Extremo">
      <formula>NOT(ISERROR(SEARCH("Riesgo Extremo",Q48)))</formula>
    </cfRule>
  </conditionalFormatting>
  <conditionalFormatting sqref="AI24:AI34">
    <cfRule type="cellIs" priority="28" dxfId="7" operator="equal">
      <formula>"viable"</formula>
    </cfRule>
    <cfRule type="cellIs" priority="29" dxfId="0" operator="equal">
      <formula>"factible"</formula>
    </cfRule>
    <cfRule type="cellIs" priority="30" dxfId="1" operator="equal">
      <formula>"inviable"</formula>
    </cfRule>
  </conditionalFormatting>
  <conditionalFormatting sqref="AI47">
    <cfRule type="cellIs" priority="25" dxfId="7" operator="equal">
      <formula>"viable"</formula>
    </cfRule>
    <cfRule type="cellIs" priority="26" dxfId="0" operator="equal">
      <formula>"factible"</formula>
    </cfRule>
    <cfRule type="cellIs" priority="27" dxfId="1" operator="equal">
      <formula>"inviable"</formula>
    </cfRule>
  </conditionalFormatting>
  <conditionalFormatting sqref="Q46">
    <cfRule type="containsText" priority="20" dxfId="1" operator="containsText" stopIfTrue="1" text="Riesgo Alto">
      <formula>NOT(ISERROR(SEARCH("Riesgo Alto",Q46)))</formula>
    </cfRule>
    <cfRule type="containsText" priority="21" dxfId="0" operator="containsText" stopIfTrue="1" text="Riesgo Moderado">
      <formula>NOT(ISERROR(SEARCH("Riesgo Moderado",Q46)))</formula>
    </cfRule>
    <cfRule type="containsText" priority="22" dxfId="7" operator="containsText" stopIfTrue="1" text="Riesgo Bajo">
      <formula>NOT(ISERROR(SEARCH("Riesgo Bajo",Q46)))</formula>
    </cfRule>
    <cfRule type="containsText" priority="23" dxfId="1" operator="containsText" stopIfTrue="1" text="Riesgo Alto">
      <formula>NOT(ISERROR(SEARCH("Riesgo Alto",Q46)))</formula>
    </cfRule>
    <cfRule type="containsText" priority="24" dxfId="196" operator="containsText" stopIfTrue="1" text="Riesgo Extremo">
      <formula>NOT(ISERROR(SEARCH("Riesgo Extremo",Q46)))</formula>
    </cfRule>
  </conditionalFormatting>
  <conditionalFormatting sqref="Q46">
    <cfRule type="containsText" priority="19" dxfId="6" operator="containsText" stopIfTrue="1" text="Riesgo Extremo">
      <formula>NOT(ISERROR(SEARCH("Riesgo Extremo",Q46)))</formula>
    </cfRule>
  </conditionalFormatting>
  <conditionalFormatting sqref="AI39">
    <cfRule type="cellIs" priority="16" dxfId="7" operator="equal">
      <formula>"viable"</formula>
    </cfRule>
    <cfRule type="cellIs" priority="17" dxfId="0" operator="equal">
      <formula>"factible"</formula>
    </cfRule>
    <cfRule type="cellIs" priority="18" dxfId="1" operator="equal">
      <formula>"inviable"</formula>
    </cfRule>
  </conditionalFormatting>
  <conditionalFormatting sqref="Q40">
    <cfRule type="containsText" priority="11" dxfId="1" operator="containsText" stopIfTrue="1" text="Riesgo Alto">
      <formula>NOT(ISERROR(SEARCH("Riesgo Alto",Q40)))</formula>
    </cfRule>
    <cfRule type="containsText" priority="12" dxfId="0" operator="containsText" stopIfTrue="1" text="Riesgo Moderado">
      <formula>NOT(ISERROR(SEARCH("Riesgo Moderado",Q40)))</formula>
    </cfRule>
    <cfRule type="containsText" priority="13" dxfId="7" operator="containsText" stopIfTrue="1" text="Riesgo Bajo">
      <formula>NOT(ISERROR(SEARCH("Riesgo Bajo",Q40)))</formula>
    </cfRule>
    <cfRule type="containsText" priority="14" dxfId="1" operator="containsText" stopIfTrue="1" text="Riesgo Alto">
      <formula>NOT(ISERROR(SEARCH("Riesgo Alto",Q40)))</formula>
    </cfRule>
    <cfRule type="containsText" priority="15" dxfId="196" operator="containsText" stopIfTrue="1" text="Riesgo Extremo">
      <formula>NOT(ISERROR(SEARCH("Riesgo Extremo",Q40)))</formula>
    </cfRule>
  </conditionalFormatting>
  <conditionalFormatting sqref="Q40">
    <cfRule type="containsText" priority="10" dxfId="6" operator="containsText" stopIfTrue="1" text="Riesgo Extremo">
      <formula>NOT(ISERROR(SEARCH("Riesgo Extremo",Q40)))</formula>
    </cfRule>
  </conditionalFormatting>
  <conditionalFormatting sqref="P23">
    <cfRule type="containsText" priority="5" dxfId="1" operator="containsText" stopIfTrue="1" text="Riesgo Alto">
      <formula>NOT(ISERROR(SEARCH("Riesgo Alto",P23)))</formula>
    </cfRule>
    <cfRule type="containsText" priority="6" dxfId="0" operator="containsText" stopIfTrue="1" text="Riesgo Moderado">
      <formula>NOT(ISERROR(SEARCH("Riesgo Moderado",P23)))</formula>
    </cfRule>
    <cfRule type="containsText" priority="7" dxfId="7" operator="containsText" stopIfTrue="1" text="Riesgo Bajo">
      <formula>NOT(ISERROR(SEARCH("Riesgo Bajo",P23)))</formula>
    </cfRule>
    <cfRule type="containsText" priority="8" dxfId="1" operator="containsText" stopIfTrue="1" text="Riesgo Alto">
      <formula>NOT(ISERROR(SEARCH("Riesgo Alto",P23)))</formula>
    </cfRule>
    <cfRule type="containsText" priority="9" dxfId="196" operator="containsText" stopIfTrue="1" text="Riesgo Extremo">
      <formula>NOT(ISERROR(SEARCH("Riesgo Extremo",P23)))</formula>
    </cfRule>
  </conditionalFormatting>
  <conditionalFormatting sqref="P23">
    <cfRule type="containsText" priority="4" dxfId="6" operator="containsText" stopIfTrue="1" text="Riesgo Extremo">
      <formula>NOT(ISERROR(SEARCH("Riesgo Extremo",P23)))</formula>
    </cfRule>
  </conditionalFormatting>
  <conditionalFormatting sqref="AI23">
    <cfRule type="cellIs" priority="1" dxfId="7" operator="equal">
      <formula>"viable"</formula>
    </cfRule>
    <cfRule type="cellIs" priority="2" dxfId="0" operator="equal">
      <formula>"factible"</formula>
    </cfRule>
    <cfRule type="cellIs" priority="3" dxfId="1" operator="equal">
      <formula>"inviable"</formula>
    </cfRule>
  </conditionalFormatting>
  <dataValidations count="7">
    <dataValidation type="list" allowBlank="1" showInputMessage="1" showErrorMessage="1" sqref="I29:M29 I27:M27 I39 I25:M25 M39 I41:M41 I75:W75 I73:W73 I71:W71 I81:W81 I69:W69 I79:W79 I67:W67 I65:W65 I63:W63 I61:W61 I59:T59 I57:T57 I55:T55 I53:T53 I51:T51 I45:M45 AF44:AG44 I77:W77 AF27:AG27 I43:M43 I49:M49 I47:M47 M37 M35 I33:M33 I31:M31 AG25">
      <formula1>$K$15:$K$19</formula1>
    </dataValidation>
    <dataValidation type="list" allowBlank="1" showInputMessage="1" showErrorMessage="1" sqref="AF28 I36:M36 I42:M42 M34 AF30:AF43 AF29:AG29 I80:W80 I76:W76 I74:W74 I72:W72 I70:W70 I78:W78 I68:W68 I66:W66 I64:W64 I62:W62 I60:W60 I58:T58 I56:T56 I54:T54 I52:T52 I50:T50 I28:M28 AC29:AE47 I46:M46 AD26:AG26 AC24:AG24 AC25:AC28 AD27:AE28 AD25:AF25 I40:M40 I48:M48 I38 M38 I44:M44 I24:M24 I32:M32 I30:M30 I26:M26">
      <formula1>$A$15:$A$19</formula1>
    </dataValidation>
    <dataValidation type="list" allowBlank="1" showInputMessage="1" showErrorMessage="1" sqref="J39:L39 I37:L37 L35">
      <formula1>$K$17:$K$21</formula1>
    </dataValidation>
    <dataValidation type="list" allowBlank="1" showInputMessage="1" showErrorMessage="1" sqref="J38:L38 L34">
      <formula1>$A$17:$A$21</formula1>
    </dataValidation>
    <dataValidation type="list" allowBlank="1" showInputMessage="1" showErrorMessage="1" sqref="AC23:AG23">
      <formula1>$A$13:$A$17</formula1>
    </dataValidation>
    <dataValidation type="list" allowBlank="1" showInputMessage="1" showErrorMessage="1" sqref="I35:K35">
      <formula1>$L$17:$L$21</formula1>
    </dataValidation>
    <dataValidation type="list" allowBlank="1" showInputMessage="1" showErrorMessage="1" sqref="I34:K34">
      <formula1>$B$17:$B$21</formula1>
    </dataValidation>
  </dataValidations>
  <printOptions/>
  <pageMargins left="0.75" right="0.75" top="1" bottom="1" header="0.3" footer="0.3"/>
  <pageSetup orientation="portrait"/>
  <drawing r:id="rId3"/>
  <legacyDrawing r:id="rId2"/>
</worksheet>
</file>

<file path=xl/worksheets/sheet5.xml><?xml version="1.0" encoding="utf-8"?>
<worksheet xmlns="http://schemas.openxmlformats.org/spreadsheetml/2006/main" xmlns:r="http://schemas.openxmlformats.org/officeDocument/2006/relationships">
  <sheetPr codeName="Hoja5"/>
  <dimension ref="A1:IU85"/>
  <sheetViews>
    <sheetView showGridLines="0" tabSelected="1" zoomScale="55" zoomScaleNormal="55" zoomScalePageLayoutView="0" workbookViewId="0" topLeftCell="A1">
      <selection activeCell="A1" sqref="A1"/>
    </sheetView>
  </sheetViews>
  <sheetFormatPr defaultColWidth="11.421875" defaultRowHeight="12.75"/>
  <cols>
    <col min="1" max="1" width="9.140625" style="151" customWidth="1"/>
    <col min="2" max="2" width="31.8515625" style="151" customWidth="1"/>
    <col min="3" max="3" width="24.00390625" style="151" customWidth="1"/>
    <col min="4" max="4" width="16.7109375" style="151" customWidth="1"/>
    <col min="5" max="5" width="22.8515625" style="151" customWidth="1"/>
    <col min="6" max="6" width="15.7109375" style="151" customWidth="1"/>
    <col min="7" max="7" width="34.421875" style="151" customWidth="1"/>
    <col min="8" max="8" width="9.140625" style="151" customWidth="1"/>
    <col min="9" max="9" width="16.421875" style="151" customWidth="1"/>
    <col min="10" max="10" width="22.421875" style="151" customWidth="1"/>
    <col min="11" max="11" width="28.8515625" style="151" customWidth="1"/>
    <col min="12" max="12" width="24.00390625" style="151" customWidth="1"/>
    <col min="13" max="14" width="25.57421875" style="151" customWidth="1"/>
    <col min="15" max="15" width="23.57421875" style="152" customWidth="1"/>
    <col min="16" max="16" width="15.8515625" style="152" customWidth="1"/>
    <col min="17" max="17" width="14.00390625" style="152" customWidth="1"/>
    <col min="18" max="18" width="21.00390625" style="151" hidden="1" customWidth="1"/>
    <col min="19" max="19" width="21.7109375" style="151" customWidth="1"/>
    <col min="20" max="20" width="29.00390625" style="151" customWidth="1"/>
    <col min="21" max="21" width="10.28125" style="151" customWidth="1"/>
    <col min="22" max="22" width="23.28125" style="151" customWidth="1"/>
    <col min="23" max="23" width="11.421875" style="151" hidden="1" customWidth="1"/>
    <col min="24" max="24" width="17.140625" style="151" hidden="1" customWidth="1"/>
    <col min="25" max="25" width="32.8515625" style="151" customWidth="1"/>
    <col min="26" max="26" width="24.140625" style="151" customWidth="1"/>
    <col min="27" max="27" width="17.28125" style="151" customWidth="1"/>
    <col min="28" max="29" width="11.421875" style="151" customWidth="1"/>
    <col min="30" max="30" width="12.421875" style="151" bestFit="1" customWidth="1"/>
    <col min="31" max="31" width="14.00390625" style="151" bestFit="1" customWidth="1"/>
    <col min="32" max="32" width="23.140625" style="151" customWidth="1"/>
    <col min="33" max="33" width="38.28125" style="151" customWidth="1"/>
    <col min="34" max="34" width="11.421875" style="151" customWidth="1"/>
    <col min="35" max="35" width="17.140625" style="151" customWidth="1"/>
    <col min="36" max="16384" width="11.421875" style="151" customWidth="1"/>
  </cols>
  <sheetData>
    <row r="1" spans="1:18" ht="1.5" customHeight="1">
      <c r="A1" s="94"/>
      <c r="B1" s="94"/>
      <c r="C1" s="94"/>
      <c r="D1" s="94"/>
      <c r="E1" s="94"/>
      <c r="F1" s="94"/>
      <c r="G1" s="94"/>
      <c r="H1" s="94"/>
      <c r="I1" s="94"/>
      <c r="J1" s="94"/>
      <c r="K1" s="94"/>
      <c r="L1" s="94"/>
      <c r="M1" s="94"/>
      <c r="N1" s="94"/>
      <c r="O1" s="95"/>
      <c r="P1" s="95"/>
      <c r="Q1" s="95"/>
      <c r="R1" s="94"/>
    </row>
    <row r="2" spans="1:18" ht="1.5" customHeight="1" thickBot="1">
      <c r="A2" s="94"/>
      <c r="B2" s="94"/>
      <c r="C2" s="94"/>
      <c r="D2" s="94"/>
      <c r="E2" s="94"/>
      <c r="F2" s="94"/>
      <c r="G2" s="94"/>
      <c r="H2" s="94"/>
      <c r="I2" s="94"/>
      <c r="J2" s="94"/>
      <c r="K2" s="94"/>
      <c r="L2" s="94"/>
      <c r="M2" s="94"/>
      <c r="N2" s="94"/>
      <c r="O2" s="95"/>
      <c r="P2" s="95"/>
      <c r="Q2" s="95"/>
      <c r="R2" s="94"/>
    </row>
    <row r="3" spans="1:255" ht="25.5" customHeight="1">
      <c r="A3" s="837"/>
      <c r="B3" s="838"/>
      <c r="C3" s="810" t="s">
        <v>1</v>
      </c>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1" t="s">
        <v>383</v>
      </c>
      <c r="AF3" s="812"/>
      <c r="AG3" s="813" t="s">
        <v>457</v>
      </c>
      <c r="AH3" s="813"/>
      <c r="AI3" s="813"/>
      <c r="AJ3" s="813"/>
      <c r="AK3" s="814"/>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1"/>
      <c r="CC3" s="341"/>
      <c r="CD3" s="341"/>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1"/>
      <c r="ED3" s="341"/>
      <c r="EE3" s="341"/>
      <c r="EF3" s="341"/>
      <c r="EG3" s="341"/>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3.25" customHeight="1">
      <c r="A4" s="839"/>
      <c r="B4" s="840"/>
      <c r="C4" s="815" t="s">
        <v>141</v>
      </c>
      <c r="D4" s="815"/>
      <c r="E4" s="815"/>
      <c r="F4" s="815"/>
      <c r="G4" s="815" t="s">
        <v>385</v>
      </c>
      <c r="H4" s="815"/>
      <c r="I4" s="815"/>
      <c r="J4" s="815"/>
      <c r="K4" s="815"/>
      <c r="L4" s="815"/>
      <c r="M4" s="815"/>
      <c r="N4" s="815"/>
      <c r="O4" s="815"/>
      <c r="P4" s="815"/>
      <c r="Q4" s="815"/>
      <c r="R4" s="815"/>
      <c r="S4" s="815"/>
      <c r="T4" s="815"/>
      <c r="U4" s="815"/>
      <c r="V4" s="815"/>
      <c r="W4" s="815"/>
      <c r="X4" s="815"/>
      <c r="Y4" s="815"/>
      <c r="Z4" s="815"/>
      <c r="AA4" s="815"/>
      <c r="AB4" s="815"/>
      <c r="AC4" s="815"/>
      <c r="AD4" s="815"/>
      <c r="AE4" s="816" t="s">
        <v>386</v>
      </c>
      <c r="AF4" s="817"/>
      <c r="AG4" s="818">
        <v>2</v>
      </c>
      <c r="AH4" s="818"/>
      <c r="AI4" s="818"/>
      <c r="AJ4" s="818"/>
      <c r="AK4" s="819"/>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341"/>
      <c r="BS4" s="341"/>
      <c r="BT4" s="341"/>
      <c r="BU4" s="341"/>
      <c r="BV4" s="341"/>
      <c r="BW4" s="341"/>
      <c r="BX4" s="341"/>
      <c r="BY4" s="341"/>
      <c r="BZ4" s="341"/>
      <c r="CA4" s="341"/>
      <c r="CB4" s="341"/>
      <c r="CC4" s="341"/>
      <c r="CD4" s="341"/>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1"/>
      <c r="ED4" s="341"/>
      <c r="EE4" s="341"/>
      <c r="EF4" s="341"/>
      <c r="EG4" s="341"/>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45.5" customHeight="1" thickBot="1">
      <c r="A5" s="841"/>
      <c r="B5" s="842"/>
      <c r="C5" s="786" t="s">
        <v>387</v>
      </c>
      <c r="D5" s="786"/>
      <c r="E5" s="786"/>
      <c r="F5" s="786"/>
      <c r="G5" s="786" t="s">
        <v>458</v>
      </c>
      <c r="H5" s="786"/>
      <c r="I5" s="786"/>
      <c r="J5" s="786"/>
      <c r="K5" s="786"/>
      <c r="L5" s="786"/>
      <c r="M5" s="786"/>
      <c r="N5" s="786"/>
      <c r="O5" s="786"/>
      <c r="P5" s="786"/>
      <c r="Q5" s="786"/>
      <c r="R5" s="786"/>
      <c r="S5" s="786"/>
      <c r="T5" s="786"/>
      <c r="U5" s="786"/>
      <c r="V5" s="786"/>
      <c r="W5" s="786"/>
      <c r="X5" s="786"/>
      <c r="Y5" s="786"/>
      <c r="Z5" s="786"/>
      <c r="AA5" s="786"/>
      <c r="AB5" s="786"/>
      <c r="AC5" s="786"/>
      <c r="AD5" s="786"/>
      <c r="AE5" s="800" t="s">
        <v>389</v>
      </c>
      <c r="AF5" s="801"/>
      <c r="AG5" s="802">
        <v>43123</v>
      </c>
      <c r="AH5" s="802"/>
      <c r="AI5" s="802"/>
      <c r="AJ5" s="802"/>
      <c r="AK5" s="803"/>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c r="BR5" s="341"/>
      <c r="BS5" s="341"/>
      <c r="BT5" s="341"/>
      <c r="BU5" s="341"/>
      <c r="BV5" s="341"/>
      <c r="BW5" s="341"/>
      <c r="BX5" s="341"/>
      <c r="BY5" s="341"/>
      <c r="BZ5" s="341"/>
      <c r="CA5" s="341"/>
      <c r="CB5" s="341"/>
      <c r="CC5" s="341"/>
      <c r="CD5" s="341"/>
      <c r="CE5" s="341"/>
      <c r="CF5" s="341"/>
      <c r="CG5" s="341"/>
      <c r="CH5" s="341"/>
      <c r="CI5" s="341"/>
      <c r="CJ5" s="341"/>
      <c r="CK5" s="341"/>
      <c r="CL5" s="341"/>
      <c r="CM5" s="341"/>
      <c r="CN5" s="341"/>
      <c r="CO5" s="341"/>
      <c r="CP5" s="341"/>
      <c r="CQ5" s="341"/>
      <c r="CR5" s="341"/>
      <c r="CS5" s="341"/>
      <c r="CT5" s="341"/>
      <c r="CU5" s="341"/>
      <c r="CV5" s="341"/>
      <c r="CW5" s="341"/>
      <c r="CX5" s="341"/>
      <c r="CY5" s="341"/>
      <c r="CZ5" s="341"/>
      <c r="DA5" s="341"/>
      <c r="DB5" s="341"/>
      <c r="DC5" s="341"/>
      <c r="DD5" s="341"/>
      <c r="DE5" s="341"/>
      <c r="DF5" s="341"/>
      <c r="DG5" s="341"/>
      <c r="DH5" s="341"/>
      <c r="DI5" s="341"/>
      <c r="DJ5" s="341"/>
      <c r="DK5" s="341"/>
      <c r="DL5" s="341"/>
      <c r="DM5" s="341"/>
      <c r="DN5" s="341"/>
      <c r="DO5" s="341"/>
      <c r="DP5" s="341"/>
      <c r="DQ5" s="341"/>
      <c r="DR5" s="341"/>
      <c r="DS5" s="341"/>
      <c r="DT5" s="341"/>
      <c r="DU5" s="341"/>
      <c r="DV5" s="341"/>
      <c r="DW5" s="341"/>
      <c r="DX5" s="341"/>
      <c r="DY5" s="341"/>
      <c r="DZ5" s="341"/>
      <c r="EA5" s="341"/>
      <c r="EB5" s="341"/>
      <c r="EC5" s="341"/>
      <c r="ED5" s="341"/>
      <c r="EE5" s="341"/>
      <c r="EF5" s="341"/>
      <c r="EG5" s="341"/>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thickBot="1">
      <c r="A6" s="804"/>
      <c r="B6" s="804"/>
      <c r="C6" s="153"/>
      <c r="D6" s="153"/>
      <c r="E6" s="154"/>
      <c r="F6" s="154"/>
      <c r="G6" s="154"/>
      <c r="H6" s="154"/>
      <c r="I6" s="154"/>
      <c r="J6" s="154"/>
      <c r="K6" s="154"/>
      <c r="L6" s="154"/>
      <c r="M6" s="150"/>
      <c r="N6" s="150"/>
      <c r="O6" s="150"/>
      <c r="P6" s="150"/>
      <c r="Q6" s="150"/>
      <c r="R6" s="155"/>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row>
    <row r="7" spans="1:255" ht="23.25" customHeight="1" thickBot="1">
      <c r="A7" s="342" t="s">
        <v>437</v>
      </c>
      <c r="B7" s="805">
        <v>43168</v>
      </c>
      <c r="C7" s="806"/>
      <c r="D7" s="807" t="s">
        <v>483</v>
      </c>
      <c r="E7" s="808"/>
      <c r="F7" s="808"/>
      <c r="G7" s="808"/>
      <c r="H7" s="808"/>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9"/>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58.5" customHeight="1" thickBot="1">
      <c r="A8" s="791" t="s">
        <v>459</v>
      </c>
      <c r="B8" s="792"/>
      <c r="C8" s="793"/>
      <c r="D8" s="794" t="s">
        <v>481</v>
      </c>
      <c r="E8" s="795"/>
      <c r="F8" s="795"/>
      <c r="G8" s="795"/>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6"/>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8.75" thickBot="1">
      <c r="A9" s="153"/>
      <c r="B9" s="153"/>
      <c r="C9" s="153"/>
      <c r="D9" s="153"/>
      <c r="E9" s="154"/>
      <c r="F9" s="154"/>
      <c r="G9" s="154" t="s">
        <v>460</v>
      </c>
      <c r="H9" s="154"/>
      <c r="I9" s="154"/>
      <c r="J9" s="154"/>
      <c r="K9" s="154"/>
      <c r="L9" s="154"/>
      <c r="M9" s="150"/>
      <c r="N9" s="150"/>
      <c r="O9" s="150"/>
      <c r="P9" s="150"/>
      <c r="Q9" s="150"/>
      <c r="R9" s="155"/>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c r="IR9" s="150"/>
      <c r="IS9" s="150"/>
      <c r="IT9" s="150"/>
      <c r="IU9" s="150"/>
    </row>
    <row r="10" spans="1:255" ht="33" customHeight="1" thickBot="1">
      <c r="A10" s="797" t="s">
        <v>461</v>
      </c>
      <c r="B10" s="798"/>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9"/>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37.5" customHeight="1" thickBot="1">
      <c r="A11" s="759" t="s">
        <v>462</v>
      </c>
      <c r="B11" s="760"/>
      <c r="C11" s="760"/>
      <c r="D11" s="760"/>
      <c r="E11" s="760"/>
      <c r="F11" s="760"/>
      <c r="G11" s="760"/>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0"/>
      <c r="AJ11" s="760"/>
      <c r="AK11" s="761"/>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c r="IJ11" s="150"/>
      <c r="IK11" s="150"/>
      <c r="IL11" s="150"/>
      <c r="IM11" s="150"/>
      <c r="IN11" s="150"/>
      <c r="IO11" s="150"/>
      <c r="IP11" s="150"/>
      <c r="IQ11" s="150"/>
      <c r="IR11" s="150"/>
      <c r="IS11" s="150"/>
      <c r="IT11" s="150"/>
      <c r="IU11" s="150"/>
    </row>
    <row r="12" spans="1:22" ht="33" customHeight="1" thickBot="1">
      <c r="A12" s="788" t="s">
        <v>118</v>
      </c>
      <c r="B12" s="789"/>
      <c r="C12" s="789"/>
      <c r="D12" s="789"/>
      <c r="E12" s="789"/>
      <c r="F12" s="789"/>
      <c r="G12" s="789"/>
      <c r="H12" s="789"/>
      <c r="I12" s="789"/>
      <c r="J12" s="789"/>
      <c r="K12" s="790"/>
      <c r="L12" s="197"/>
      <c r="M12" s="197"/>
      <c r="N12" s="197"/>
      <c r="O12" s="197"/>
      <c r="P12" s="197"/>
      <c r="Q12" s="197"/>
      <c r="R12" s="197"/>
      <c r="S12" s="197"/>
      <c r="T12" s="197"/>
      <c r="U12" s="197"/>
      <c r="V12" s="197"/>
    </row>
    <row r="13" spans="1:22" ht="18.75" customHeight="1" thickBot="1">
      <c r="A13" s="836"/>
      <c r="B13" s="836"/>
      <c r="C13" s="836"/>
      <c r="D13" s="836"/>
      <c r="E13" s="836"/>
      <c r="F13" s="836"/>
      <c r="G13" s="836"/>
      <c r="H13" s="836"/>
      <c r="I13" s="836"/>
      <c r="J13" s="836"/>
      <c r="K13" s="836"/>
      <c r="L13" s="93"/>
      <c r="M13" s="93"/>
      <c r="N13" s="93"/>
      <c r="O13" s="93"/>
      <c r="P13" s="93"/>
      <c r="Q13" s="93"/>
      <c r="R13" s="93"/>
      <c r="S13" s="93"/>
      <c r="T13" s="93"/>
      <c r="U13" s="93"/>
      <c r="V13" s="93"/>
    </row>
    <row r="14" spans="1:22" ht="18.75" customHeight="1">
      <c r="A14" s="343"/>
      <c r="B14" s="344"/>
      <c r="C14" s="344"/>
      <c r="D14" s="344"/>
      <c r="E14" s="344"/>
      <c r="F14" s="344"/>
      <c r="G14" s="344"/>
      <c r="H14" s="344"/>
      <c r="I14" s="344"/>
      <c r="J14" s="344"/>
      <c r="K14" s="345"/>
      <c r="L14" s="93"/>
      <c r="M14" s="93"/>
      <c r="N14" s="93"/>
      <c r="O14" s="93"/>
      <c r="P14" s="93"/>
      <c r="Q14" s="93"/>
      <c r="R14" s="93"/>
      <c r="S14" s="93"/>
      <c r="T14" s="93"/>
      <c r="U14" s="93"/>
      <c r="V14" s="93"/>
    </row>
    <row r="15" spans="1:22" ht="108" customHeight="1">
      <c r="A15" s="762" t="s">
        <v>463</v>
      </c>
      <c r="B15" s="763"/>
      <c r="C15" s="763"/>
      <c r="D15" s="763"/>
      <c r="E15" s="763"/>
      <c r="F15" s="763"/>
      <c r="G15" s="763"/>
      <c r="H15" s="763"/>
      <c r="I15" s="763"/>
      <c r="J15" s="763"/>
      <c r="K15" s="764"/>
      <c r="L15" s="198"/>
      <c r="M15" s="198"/>
      <c r="N15" s="198"/>
      <c r="O15" s="198"/>
      <c r="P15" s="198"/>
      <c r="Q15" s="198"/>
      <c r="R15" s="198"/>
      <c r="S15" s="198"/>
      <c r="T15" s="198"/>
      <c r="U15" s="198"/>
      <c r="V15" s="198"/>
    </row>
    <row r="16" spans="1:18" ht="152.25" customHeight="1" thickBot="1">
      <c r="A16" s="765"/>
      <c r="B16" s="766"/>
      <c r="C16" s="766"/>
      <c r="D16" s="766"/>
      <c r="E16" s="766"/>
      <c r="F16" s="766"/>
      <c r="G16" s="766"/>
      <c r="H16" s="766"/>
      <c r="I16" s="766"/>
      <c r="J16" s="766"/>
      <c r="K16" s="767"/>
      <c r="L16" s="196"/>
      <c r="M16" s="196"/>
      <c r="N16" s="196"/>
      <c r="O16" s="196"/>
      <c r="P16" s="196"/>
      <c r="Q16" s="196"/>
      <c r="R16" s="196"/>
    </row>
    <row r="17" spans="1:37" ht="30" customHeight="1">
      <c r="A17" s="768" t="s">
        <v>119</v>
      </c>
      <c r="B17" s="769"/>
      <c r="C17" s="770"/>
      <c r="D17" s="770"/>
      <c r="E17" s="770"/>
      <c r="F17" s="770"/>
      <c r="G17" s="776" t="s">
        <v>120</v>
      </c>
      <c r="H17" s="776"/>
      <c r="I17" s="776"/>
      <c r="J17" s="776"/>
      <c r="K17" s="776"/>
      <c r="L17" s="776"/>
      <c r="M17" s="776"/>
      <c r="N17" s="776" t="s">
        <v>121</v>
      </c>
      <c r="O17" s="776"/>
      <c r="P17" s="770" t="s">
        <v>122</v>
      </c>
      <c r="Q17" s="770"/>
      <c r="R17" s="770"/>
      <c r="S17" s="770"/>
      <c r="T17" s="778" t="s">
        <v>123</v>
      </c>
      <c r="U17" s="778"/>
      <c r="V17" s="778"/>
      <c r="W17" s="778"/>
      <c r="X17" s="346"/>
      <c r="Y17" s="779" t="s">
        <v>136</v>
      </c>
      <c r="Z17" s="780"/>
      <c r="AA17" s="780"/>
      <c r="AB17" s="780"/>
      <c r="AC17" s="780"/>
      <c r="AD17" s="780"/>
      <c r="AE17" s="780"/>
      <c r="AF17" s="780"/>
      <c r="AG17" s="780"/>
      <c r="AH17" s="780"/>
      <c r="AI17" s="780"/>
      <c r="AJ17" s="780"/>
      <c r="AK17" s="781"/>
    </row>
    <row r="18" spans="1:37" ht="30" customHeight="1">
      <c r="A18" s="771"/>
      <c r="B18" s="772"/>
      <c r="C18" s="773"/>
      <c r="D18" s="773"/>
      <c r="E18" s="773"/>
      <c r="F18" s="773"/>
      <c r="G18" s="777"/>
      <c r="H18" s="777"/>
      <c r="I18" s="777"/>
      <c r="J18" s="777"/>
      <c r="K18" s="777"/>
      <c r="L18" s="777"/>
      <c r="M18" s="777"/>
      <c r="N18" s="777"/>
      <c r="O18" s="777"/>
      <c r="P18" s="746" t="s">
        <v>124</v>
      </c>
      <c r="Q18" s="746" t="s">
        <v>516</v>
      </c>
      <c r="R18" s="773" t="s">
        <v>125</v>
      </c>
      <c r="S18" s="746" t="s">
        <v>46</v>
      </c>
      <c r="T18" s="745" t="s">
        <v>47</v>
      </c>
      <c r="U18" s="745" t="s">
        <v>464</v>
      </c>
      <c r="V18" s="745" t="s">
        <v>126</v>
      </c>
      <c r="W18" s="745" t="s">
        <v>126</v>
      </c>
      <c r="X18" s="347"/>
      <c r="Y18" s="747" t="s">
        <v>465</v>
      </c>
      <c r="Z18" s="347" t="s">
        <v>138</v>
      </c>
      <c r="AA18" s="820" t="s">
        <v>138</v>
      </c>
      <c r="AB18" s="821"/>
      <c r="AC18" s="822"/>
      <c r="AD18" s="820" t="s">
        <v>139</v>
      </c>
      <c r="AE18" s="822"/>
      <c r="AF18" s="748" t="s">
        <v>291</v>
      </c>
      <c r="AG18" s="748" t="s">
        <v>269</v>
      </c>
      <c r="AH18" s="782" t="s">
        <v>270</v>
      </c>
      <c r="AI18" s="824"/>
      <c r="AJ18" s="782" t="s">
        <v>272</v>
      </c>
      <c r="AK18" s="783"/>
    </row>
    <row r="19" spans="1:37" ht="168" customHeight="1">
      <c r="A19" s="348" t="s">
        <v>9</v>
      </c>
      <c r="B19" s="349" t="s">
        <v>10</v>
      </c>
      <c r="C19" s="350" t="s">
        <v>46</v>
      </c>
      <c r="D19" s="350" t="s">
        <v>47</v>
      </c>
      <c r="E19" s="350" t="s">
        <v>127</v>
      </c>
      <c r="F19" s="350" t="s">
        <v>128</v>
      </c>
      <c r="G19" s="350" t="s">
        <v>129</v>
      </c>
      <c r="H19" s="351" t="s">
        <v>44</v>
      </c>
      <c r="I19" s="350" t="s">
        <v>45</v>
      </c>
      <c r="J19" s="352" t="s">
        <v>130</v>
      </c>
      <c r="K19" s="352" t="s">
        <v>131</v>
      </c>
      <c r="L19" s="352" t="s">
        <v>132</v>
      </c>
      <c r="M19" s="352" t="s">
        <v>133</v>
      </c>
      <c r="N19" s="352" t="s">
        <v>134</v>
      </c>
      <c r="O19" s="352" t="s">
        <v>466</v>
      </c>
      <c r="P19" s="787"/>
      <c r="Q19" s="787"/>
      <c r="R19" s="857"/>
      <c r="S19" s="787"/>
      <c r="T19" s="746"/>
      <c r="U19" s="746"/>
      <c r="V19" s="746"/>
      <c r="W19" s="746"/>
      <c r="X19" s="353" t="s">
        <v>143</v>
      </c>
      <c r="Y19" s="748"/>
      <c r="Z19" s="353" t="s">
        <v>137</v>
      </c>
      <c r="AA19" s="353" t="s">
        <v>41</v>
      </c>
      <c r="AB19" s="353" t="s">
        <v>144</v>
      </c>
      <c r="AC19" s="353" t="s">
        <v>145</v>
      </c>
      <c r="AD19" s="353" t="s">
        <v>146</v>
      </c>
      <c r="AE19" s="353" t="s">
        <v>147</v>
      </c>
      <c r="AF19" s="823"/>
      <c r="AG19" s="823"/>
      <c r="AH19" s="784"/>
      <c r="AI19" s="825"/>
      <c r="AJ19" s="784"/>
      <c r="AK19" s="785"/>
    </row>
    <row r="20" spans="1:37" ht="111" customHeight="1" hidden="1">
      <c r="A20" s="699">
        <f>'SEPG-F-007'!A11</f>
        <v>1</v>
      </c>
      <c r="B20" s="699" t="str">
        <f>'SEPG-F-007'!C11</f>
        <v>Incumplimiento en el término para expedir conceptos o respuestas a solicitudes</v>
      </c>
      <c r="C20" s="170">
        <f>'SEPG-F-012'!N24</f>
        <v>3</v>
      </c>
      <c r="D20" s="170">
        <f>'SEPG-F-012'!N25</f>
        <v>6</v>
      </c>
      <c r="E20" s="171">
        <f>'SEPG-F-012'!P24</f>
        <v>18</v>
      </c>
      <c r="F20" s="875">
        <v>1</v>
      </c>
      <c r="G20" s="172" t="s">
        <v>308</v>
      </c>
      <c r="H20" s="178" t="s">
        <v>331</v>
      </c>
      <c r="I20" s="188"/>
      <c r="J20" s="189">
        <v>15</v>
      </c>
      <c r="K20" s="173">
        <v>15</v>
      </c>
      <c r="L20" s="173">
        <v>30</v>
      </c>
      <c r="M20" s="173">
        <v>15</v>
      </c>
      <c r="N20" s="173">
        <v>25</v>
      </c>
      <c r="O20" s="191">
        <f>IF(L20=0,0,IF(SUM(J20:N20)=0,"",SUM(J20:N20)))</f>
        <v>100</v>
      </c>
      <c r="P20" s="711">
        <f>_xlfn.IFERROR(IF(_xlfn.AVERAGEIF(H20:H21,"X",$O20:$O21)&lt;=50,0,IF(_xlfn.AVERAGEIF(H20:H21,"X",$O20:$O21)&lt;=75,-1,-2)),"")</f>
        <v>-2</v>
      </c>
      <c r="Q20" s="711">
        <f>_xlfn.IFERROR(IF(_xlfn.AVERAGEIF(I20:I21,"X",$O20:$O21)&lt;=50,0,IF(_xlfn.AVERAGEIF(I20:I21,"X",$O20:$O21)&lt;=75,-1,-2)),"")</f>
        <v>-2</v>
      </c>
      <c r="R20" s="174">
        <f>IF(COUNTA(H20:I20)=2,"Seleccione una opcion P o I",IF(ISNUMBER(O20),LOOKUP(O20,'DB'!$F$74:$G$76,'DB'!$H$74:$H$76),""))</f>
        <v>-2</v>
      </c>
      <c r="S20" s="701">
        <f>_xlfn.IFERROR(IF(C20+MIN(P20:P21)&lt;1,1,C20+MIN(P20:P21)),"")</f>
        <v>1</v>
      </c>
      <c r="T20" s="701">
        <f ca="1">_xlfn.IFERROR(IF(Q20&lt;&gt;0,IF(MATCH(D20,'SEPG-F-012'!$K$15:$K$19,)+Q20&lt;1,1,OFFSET('SEPG-F-012'!$K$15:$K$19,MATCH(D20,'SEPG-F-012'!$K$15:$K$19,)+Q20,0,1,1)),D20),D20)</f>
        <v>1</v>
      </c>
      <c r="U20" s="699">
        <f>_xlfn.IFERROR(+T20*S20,)</f>
        <v>1</v>
      </c>
      <c r="V20" s="701" t="str">
        <f>_xlfn.IFERROR(VLOOKUP(U20,'DB'!$B$37:$D$61,2,FALSE),"")</f>
        <v>Riesgo Bajo (Z-1)</v>
      </c>
      <c r="W20" s="176">
        <f>IF(COUNTA(#REF!)=1,R20,0)</f>
        <v>-2</v>
      </c>
      <c r="X20" s="176">
        <f>IF(COUNTA(I20)=1,R20,0)</f>
        <v>0</v>
      </c>
      <c r="Y20" s="774" t="s">
        <v>477</v>
      </c>
      <c r="Z20" s="695" t="s">
        <v>504</v>
      </c>
      <c r="AA20" s="695" t="s">
        <v>311</v>
      </c>
      <c r="AB20" s="695" t="s">
        <v>312</v>
      </c>
      <c r="AC20" s="866" t="s">
        <v>313</v>
      </c>
      <c r="AD20" s="703" t="s">
        <v>292</v>
      </c>
      <c r="AE20" s="703" t="s">
        <v>293</v>
      </c>
      <c r="AF20" s="703" t="s">
        <v>314</v>
      </c>
      <c r="AG20" s="695" t="s">
        <v>517</v>
      </c>
      <c r="AH20" s="723">
        <v>1</v>
      </c>
      <c r="AI20" s="868"/>
      <c r="AJ20" s="864"/>
      <c r="AK20" s="864"/>
    </row>
    <row r="21" spans="1:37" ht="100.5" customHeight="1" hidden="1">
      <c r="A21" s="700"/>
      <c r="B21" s="700"/>
      <c r="C21" s="699" t="str">
        <f>'SEPG-F-012'!O24</f>
        <v>Posible (C)</v>
      </c>
      <c r="D21" s="699" t="str">
        <f>'SEPG-F-012'!O25</f>
        <v>Menor</v>
      </c>
      <c r="E21" s="866" t="str">
        <f>'SEPG-F-012'!Q24</f>
        <v>Riesgo Moderado (Z-7)</v>
      </c>
      <c r="F21" s="878"/>
      <c r="G21" s="175" t="s">
        <v>309</v>
      </c>
      <c r="H21" s="178"/>
      <c r="I21" s="188" t="s">
        <v>331</v>
      </c>
      <c r="J21" s="189">
        <v>15</v>
      </c>
      <c r="K21" s="173">
        <v>15</v>
      </c>
      <c r="L21" s="173">
        <v>30</v>
      </c>
      <c r="M21" s="173">
        <v>15</v>
      </c>
      <c r="N21" s="173">
        <v>25</v>
      </c>
      <c r="O21" s="191">
        <f>IF(L21=0,0,IF(SUM(J21:N21)=0,"",SUM(J21:N21)))</f>
        <v>100</v>
      </c>
      <c r="P21" s="712"/>
      <c r="Q21" s="712"/>
      <c r="R21" s="174"/>
      <c r="S21" s="702"/>
      <c r="T21" s="702"/>
      <c r="U21" s="700"/>
      <c r="V21" s="702"/>
      <c r="W21" s="176">
        <f aca="true" t="shared" si="0" ref="W21:W64">IF(COUNTA(H21)=1,R21,0)</f>
        <v>0</v>
      </c>
      <c r="X21" s="176">
        <f aca="true" t="shared" si="1" ref="X21:X64">IF(COUNTA(I21)=1,R21,0)</f>
        <v>0</v>
      </c>
      <c r="Y21" s="774"/>
      <c r="Z21" s="696"/>
      <c r="AA21" s="696"/>
      <c r="AB21" s="696"/>
      <c r="AC21" s="774"/>
      <c r="AD21" s="704"/>
      <c r="AE21" s="704"/>
      <c r="AF21" s="704"/>
      <c r="AG21" s="696"/>
      <c r="AH21" s="869"/>
      <c r="AI21" s="870"/>
      <c r="AJ21" s="864"/>
      <c r="AK21" s="864"/>
    </row>
    <row r="22" spans="1:37" ht="108" customHeight="1" hidden="1">
      <c r="A22" s="835"/>
      <c r="B22" s="835"/>
      <c r="C22" s="835"/>
      <c r="D22" s="835"/>
      <c r="E22" s="775"/>
      <c r="F22" s="876"/>
      <c r="G22" s="180" t="s">
        <v>310</v>
      </c>
      <c r="H22" s="178" t="s">
        <v>331</v>
      </c>
      <c r="I22" s="188"/>
      <c r="J22" s="189">
        <v>15</v>
      </c>
      <c r="K22" s="173">
        <v>15</v>
      </c>
      <c r="L22" s="173">
        <v>30</v>
      </c>
      <c r="M22" s="173">
        <v>15</v>
      </c>
      <c r="N22" s="173">
        <v>25</v>
      </c>
      <c r="O22" s="191">
        <f>IF(L22=0,0,IF(SUM(J22:N22)=0,"",SUM(J22:N22)))</f>
        <v>100</v>
      </c>
      <c r="P22" s="856"/>
      <c r="Q22" s="856"/>
      <c r="R22" s="174"/>
      <c r="S22" s="834"/>
      <c r="T22" s="834"/>
      <c r="U22" s="835"/>
      <c r="V22" s="834"/>
      <c r="W22" s="176"/>
      <c r="X22" s="176"/>
      <c r="Y22" s="775"/>
      <c r="Z22" s="865"/>
      <c r="AA22" s="865"/>
      <c r="AB22" s="865"/>
      <c r="AC22" s="775"/>
      <c r="AD22" s="873"/>
      <c r="AE22" s="873"/>
      <c r="AF22" s="873"/>
      <c r="AG22" s="865"/>
      <c r="AH22" s="871"/>
      <c r="AI22" s="872"/>
      <c r="AJ22" s="864"/>
      <c r="AK22" s="864"/>
    </row>
    <row r="23" spans="1:37" ht="126" customHeight="1" hidden="1">
      <c r="A23" s="699">
        <f>'SEPG-F-007'!A12</f>
        <v>2</v>
      </c>
      <c r="B23" s="699" t="str">
        <f>'SEPG-F-007'!C12</f>
        <v>Indebida o inadecuada defensa judicial de la agencia</v>
      </c>
      <c r="C23" s="170">
        <f>'SEPG-F-012'!N26</f>
        <v>1</v>
      </c>
      <c r="D23" s="170">
        <f>'SEPG-F-012'!N27</f>
        <v>7</v>
      </c>
      <c r="E23" s="171">
        <f>'SEPG-F-012'!P26</f>
        <v>7</v>
      </c>
      <c r="F23" s="875">
        <v>1</v>
      </c>
      <c r="G23" s="175" t="s">
        <v>308</v>
      </c>
      <c r="H23" s="185" t="s">
        <v>331</v>
      </c>
      <c r="I23" s="173"/>
      <c r="J23" s="194">
        <v>15</v>
      </c>
      <c r="K23" s="192">
        <v>15</v>
      </c>
      <c r="L23" s="192">
        <v>30</v>
      </c>
      <c r="M23" s="192">
        <v>15</v>
      </c>
      <c r="N23" s="192">
        <v>25</v>
      </c>
      <c r="O23" s="191">
        <f aca="true" t="shared" si="2" ref="O23:O69">IF(L23=0,0,IF(SUM(J23:N23)=0,"",SUM(J23:N23)))</f>
        <v>100</v>
      </c>
      <c r="P23" s="711">
        <f>_xlfn.IFERROR(IF(_xlfn.AVERAGEIF(H23:H24,"X",$O23:$O24)&lt;=50,0,IF(_xlfn.AVERAGEIF(H23:H24,"X",$O23:$O24)&lt;=75,-1,-2)),"")</f>
        <v>-2</v>
      </c>
      <c r="Q23" s="711">
        <f>_xlfn.IFERROR(IF(_xlfn.AVERAGEIF(I23:I24,"X",$O23:$O24)&lt;=50,0,IF(_xlfn.AVERAGEIF(I23:I24,"X",$O23:$O24)&lt;=75,-1,-2)),"")</f>
        <v>-2</v>
      </c>
      <c r="R23" s="174">
        <f>IF(COUNTA(H23:I23)=2,"Seleccione una opcion P o I",IF(ISNUMBER(O23),LOOKUP(O23,'DB'!$F$74:$G$76,'DB'!$H$74:$H$76),""))</f>
        <v>-2</v>
      </c>
      <c r="S23" s="701">
        <f>_xlfn.IFERROR(IF(C23+MIN(P23:P24)&lt;1,1,C23+MIN(P23:P24)),"")</f>
        <v>1</v>
      </c>
      <c r="T23" s="701">
        <f ca="1">_xlfn.IFERROR(IF(Q23&lt;&gt;0,IF(MATCH(D23,'SEPG-F-012'!$K$15:$K$19,)+Q23&lt;1,1,OFFSET('SEPG-F-012'!$K$15:$K$19,MATCH(D23,'SEPG-F-012'!$K$15:$K$19,)+Q23,0,1,1)),D23),D23)</f>
        <v>6</v>
      </c>
      <c r="U23" s="699">
        <f>_xlfn.IFERROR(+T23*S23,)</f>
        <v>6</v>
      </c>
      <c r="V23" s="701" t="str">
        <f>_xlfn.IFERROR(VLOOKUP(U23,'DB'!$B$37:$D$61,2,FALSE),"")</f>
        <v>Riesgo Bajo (Z-4)</v>
      </c>
      <c r="W23" s="176">
        <f t="shared" si="0"/>
        <v>-2</v>
      </c>
      <c r="X23" s="176">
        <f t="shared" si="1"/>
        <v>0</v>
      </c>
      <c r="Y23" s="866" t="s">
        <v>477</v>
      </c>
      <c r="Z23" s="697" t="s">
        <v>317</v>
      </c>
      <c r="AA23" s="826" t="s">
        <v>318</v>
      </c>
      <c r="AB23" s="826" t="s">
        <v>319</v>
      </c>
      <c r="AC23" s="826" t="s">
        <v>313</v>
      </c>
      <c r="AD23" s="827" t="s">
        <v>292</v>
      </c>
      <c r="AE23" s="827" t="s">
        <v>293</v>
      </c>
      <c r="AF23" s="827" t="s">
        <v>314</v>
      </c>
      <c r="AG23" s="874" t="s">
        <v>532</v>
      </c>
      <c r="AH23" s="858">
        <v>1</v>
      </c>
      <c r="AI23" s="859"/>
      <c r="AJ23" s="864"/>
      <c r="AK23" s="864"/>
    </row>
    <row r="24" spans="1:37" ht="126" customHeight="1">
      <c r="A24" s="700"/>
      <c r="B24" s="700"/>
      <c r="C24" s="699" t="str">
        <f>'SEPG-F-012'!O26</f>
        <v>Raro (E)</v>
      </c>
      <c r="D24" s="699" t="str">
        <f>'SEPG-F-012'!O27</f>
        <v>Moderado</v>
      </c>
      <c r="E24" s="866" t="str">
        <f>'SEPG-F-012'!Q26</f>
        <v>Riesgo Moderado (Z-8)</v>
      </c>
      <c r="F24" s="876"/>
      <c r="G24" s="175" t="s">
        <v>315</v>
      </c>
      <c r="H24" s="185"/>
      <c r="I24" s="173" t="s">
        <v>331</v>
      </c>
      <c r="J24" s="189">
        <v>15</v>
      </c>
      <c r="K24" s="173">
        <v>15</v>
      </c>
      <c r="L24" s="173">
        <v>30</v>
      </c>
      <c r="M24" s="173">
        <v>15</v>
      </c>
      <c r="N24" s="173">
        <v>25</v>
      </c>
      <c r="O24" s="191">
        <f t="shared" si="2"/>
        <v>100</v>
      </c>
      <c r="P24" s="712"/>
      <c r="Q24" s="712"/>
      <c r="R24" s="174"/>
      <c r="S24" s="702"/>
      <c r="T24" s="702"/>
      <c r="U24" s="700"/>
      <c r="V24" s="702"/>
      <c r="W24" s="176">
        <f t="shared" si="0"/>
        <v>0</v>
      </c>
      <c r="X24" s="176">
        <f t="shared" si="1"/>
        <v>0</v>
      </c>
      <c r="Y24" s="774"/>
      <c r="Z24" s="698"/>
      <c r="AA24" s="826"/>
      <c r="AB24" s="826"/>
      <c r="AC24" s="826"/>
      <c r="AD24" s="827"/>
      <c r="AE24" s="827"/>
      <c r="AF24" s="827"/>
      <c r="AG24" s="874"/>
      <c r="AH24" s="860"/>
      <c r="AI24" s="861"/>
      <c r="AJ24" s="864"/>
      <c r="AK24" s="864"/>
    </row>
    <row r="25" spans="1:37" ht="126" customHeight="1">
      <c r="A25" s="700"/>
      <c r="B25" s="700"/>
      <c r="C25" s="700"/>
      <c r="D25" s="700"/>
      <c r="E25" s="774"/>
      <c r="F25" s="392"/>
      <c r="G25" s="393" t="s">
        <v>531</v>
      </c>
      <c r="H25" s="173" t="s">
        <v>331</v>
      </c>
      <c r="I25" s="173"/>
      <c r="J25" s="388">
        <v>15</v>
      </c>
      <c r="K25" s="389">
        <v>15</v>
      </c>
      <c r="L25" s="389">
        <v>30</v>
      </c>
      <c r="M25" s="389">
        <v>15</v>
      </c>
      <c r="N25" s="389">
        <v>25</v>
      </c>
      <c r="O25" s="390">
        <f>IF(L25=0,0,IF(SUM(J25:N25)=0,"",SUM(J25:N25)))</f>
        <v>100</v>
      </c>
      <c r="P25" s="712"/>
      <c r="Q25" s="712"/>
      <c r="R25" s="174"/>
      <c r="S25" s="702"/>
      <c r="T25" s="702"/>
      <c r="U25" s="700"/>
      <c r="V25" s="702"/>
      <c r="W25" s="176"/>
      <c r="X25" s="176"/>
      <c r="Y25" s="774"/>
      <c r="Z25" s="698"/>
      <c r="AA25" s="826"/>
      <c r="AB25" s="826"/>
      <c r="AC25" s="826"/>
      <c r="AD25" s="827"/>
      <c r="AE25" s="827"/>
      <c r="AF25" s="827"/>
      <c r="AG25" s="874"/>
      <c r="AH25" s="860"/>
      <c r="AI25" s="861"/>
      <c r="AJ25" s="864"/>
      <c r="AK25" s="864"/>
    </row>
    <row r="26" spans="1:37" ht="126" customHeight="1">
      <c r="A26" s="700"/>
      <c r="B26" s="700"/>
      <c r="C26" s="700"/>
      <c r="D26" s="700"/>
      <c r="E26" s="774"/>
      <c r="F26" s="392"/>
      <c r="G26" s="391" t="s">
        <v>316</v>
      </c>
      <c r="H26" s="173" t="s">
        <v>331</v>
      </c>
      <c r="I26" s="202"/>
      <c r="J26" s="195">
        <v>15</v>
      </c>
      <c r="K26" s="193">
        <v>15</v>
      </c>
      <c r="L26" s="193">
        <v>30</v>
      </c>
      <c r="M26" s="193">
        <v>15</v>
      </c>
      <c r="N26" s="193">
        <v>25</v>
      </c>
      <c r="O26" s="191">
        <f t="shared" si="2"/>
        <v>100</v>
      </c>
      <c r="P26" s="856"/>
      <c r="Q26" s="856"/>
      <c r="R26" s="174"/>
      <c r="S26" s="834"/>
      <c r="T26" s="834"/>
      <c r="U26" s="835"/>
      <c r="V26" s="834"/>
      <c r="W26" s="176"/>
      <c r="X26" s="176"/>
      <c r="Y26" s="775"/>
      <c r="Z26" s="867"/>
      <c r="AA26" s="826"/>
      <c r="AB26" s="826"/>
      <c r="AC26" s="826"/>
      <c r="AD26" s="827"/>
      <c r="AE26" s="827"/>
      <c r="AF26" s="827"/>
      <c r="AG26" s="874"/>
      <c r="AH26" s="862"/>
      <c r="AI26" s="863"/>
      <c r="AJ26" s="864"/>
      <c r="AK26" s="864"/>
    </row>
    <row r="27" spans="1:37" ht="112.5" customHeight="1">
      <c r="A27" s="828">
        <f>'SEPG-F-007'!A13</f>
        <v>3</v>
      </c>
      <c r="B27" s="833" t="str">
        <f>'SEPG-F-007'!C13</f>
        <v>Incumplimiento de los términos del proceso sancionatorio</v>
      </c>
      <c r="C27" s="170">
        <f>'SEPG-F-012'!N28</f>
        <v>4</v>
      </c>
      <c r="D27" s="170">
        <f>'SEPG-F-012'!N29</f>
        <v>11</v>
      </c>
      <c r="E27" s="171">
        <f>'SEPG-F-012'!P28</f>
        <v>44</v>
      </c>
      <c r="F27" s="831">
        <v>1</v>
      </c>
      <c r="G27" s="175" t="s">
        <v>308</v>
      </c>
      <c r="H27" s="173"/>
      <c r="I27" s="173" t="s">
        <v>331</v>
      </c>
      <c r="J27" s="189">
        <v>15</v>
      </c>
      <c r="K27" s="173">
        <v>15</v>
      </c>
      <c r="L27" s="173">
        <v>30</v>
      </c>
      <c r="M27" s="173">
        <v>15</v>
      </c>
      <c r="N27" s="173">
        <v>25</v>
      </c>
      <c r="O27" s="190">
        <f t="shared" si="2"/>
        <v>100</v>
      </c>
      <c r="P27" s="711">
        <f>_xlfn.IFERROR(IF(_xlfn.AVERAGEIF(H27:H28,"X",$O27:$O28)&lt;=50,0,IF(_xlfn.AVERAGEIF(H27:H28,"X",$O27:$O28)&lt;=75,-1,-2)),"")</f>
        <v>-2</v>
      </c>
      <c r="Q27" s="711">
        <f>_xlfn.IFERROR(IF(_xlfn.AVERAGEIF(I27:I28,"X",$O27:$O28)&lt;=50,0,IF(_xlfn.AVERAGEIF(I27:I28,"X",$O27:$O28)&lt;=75,-1,-2)),"")</f>
        <v>-2</v>
      </c>
      <c r="R27" s="174">
        <f>IF(COUNTA(H27:I27)=2,"Seleccione una opcion P o I",IF(ISNUMBER(O27),LOOKUP(O27,'DB'!$F$74:$G$76,'DB'!$H$74:$H$76),""))</f>
        <v>-2</v>
      </c>
      <c r="S27" s="701">
        <f>_xlfn.IFERROR(IF(C27+MIN(P27:P28)&lt;1,1,C27+MIN(P27:P28)),"")</f>
        <v>2</v>
      </c>
      <c r="T27" s="701">
        <f ca="1">_xlfn.IFERROR(IF(Q27&lt;&gt;0,IF(MATCH(D27,'SEPG-F-012'!$K$15:$N$19,)+Q27&lt;1,1,OFFSET('SEPG-F-012'!$K$15:$N$19,MATCH(D27,'SEPG-F-012'!$K$15:$N$19,)+Q27,0,1,1)),D27),D27)</f>
        <v>11</v>
      </c>
      <c r="U27" s="699">
        <f>_xlfn.IFERROR(+T27*S27,)</f>
        <v>22</v>
      </c>
      <c r="V27" s="829" t="str">
        <f>_xlfn.IFERROR(VLOOKUP(U27,'DB'!$B$37:$D$61,2,FALSE),"")</f>
        <v>Riesgo Alto (Z-16)</v>
      </c>
      <c r="W27" s="176">
        <f t="shared" si="0"/>
        <v>0</v>
      </c>
      <c r="X27" s="176">
        <f t="shared" si="1"/>
        <v>-2</v>
      </c>
      <c r="Y27" s="826" t="s">
        <v>166</v>
      </c>
      <c r="Z27" s="695" t="s">
        <v>321</v>
      </c>
      <c r="AA27" s="695" t="s">
        <v>322</v>
      </c>
      <c r="AB27" s="695" t="s">
        <v>323</v>
      </c>
      <c r="AC27" s="695" t="s">
        <v>313</v>
      </c>
      <c r="AD27" s="703" t="s">
        <v>324</v>
      </c>
      <c r="AE27" s="703" t="s">
        <v>325</v>
      </c>
      <c r="AF27" s="703" t="s">
        <v>314</v>
      </c>
      <c r="AG27" s="695" t="s">
        <v>528</v>
      </c>
      <c r="AH27" s="723">
        <v>1</v>
      </c>
      <c r="AI27" s="724"/>
      <c r="AJ27" s="186"/>
      <c r="AK27" s="187"/>
    </row>
    <row r="28" spans="1:37" ht="112.5" customHeight="1">
      <c r="A28" s="828"/>
      <c r="B28" s="833"/>
      <c r="C28" s="182" t="str">
        <f>'SEPG-F-012'!O28</f>
        <v>Probable (B)</v>
      </c>
      <c r="D28" s="182" t="str">
        <f>'SEPG-F-012'!O29</f>
        <v>Mayor</v>
      </c>
      <c r="E28" s="183" t="str">
        <f>'SEPG-F-012'!Q28</f>
        <v>Riesgo Extremo (Z-20)</v>
      </c>
      <c r="F28" s="831"/>
      <c r="G28" s="175" t="s">
        <v>320</v>
      </c>
      <c r="H28" s="173" t="s">
        <v>331</v>
      </c>
      <c r="I28" s="184"/>
      <c r="J28" s="200">
        <v>15</v>
      </c>
      <c r="K28" s="202">
        <v>15</v>
      </c>
      <c r="L28" s="202">
        <v>30</v>
      </c>
      <c r="M28" s="202">
        <v>15</v>
      </c>
      <c r="N28" s="202">
        <v>25</v>
      </c>
      <c r="O28" s="201">
        <f t="shared" si="2"/>
        <v>100</v>
      </c>
      <c r="P28" s="856"/>
      <c r="Q28" s="856"/>
      <c r="R28" s="174">
        <f>IF(COUNTA(H28:I28)=2,"Seleccione una opcion P o I",IF(ISNUMBER(O28),LOOKUP(O28,'DB'!$F$74:$G$76,'DB'!$H$74:$H$76),""))</f>
        <v>-2</v>
      </c>
      <c r="S28" s="834"/>
      <c r="T28" s="834"/>
      <c r="U28" s="835"/>
      <c r="V28" s="829"/>
      <c r="W28" s="176">
        <f t="shared" si="0"/>
        <v>-2</v>
      </c>
      <c r="X28" s="176">
        <f t="shared" si="1"/>
        <v>0</v>
      </c>
      <c r="Y28" s="826"/>
      <c r="Z28" s="865"/>
      <c r="AA28" s="865"/>
      <c r="AB28" s="865"/>
      <c r="AC28" s="865"/>
      <c r="AD28" s="873"/>
      <c r="AE28" s="873"/>
      <c r="AF28" s="873"/>
      <c r="AG28" s="865"/>
      <c r="AH28" s="725"/>
      <c r="AI28" s="726"/>
      <c r="AJ28" s="186"/>
      <c r="AK28" s="187"/>
    </row>
    <row r="29" spans="1:37" ht="36" customHeight="1" hidden="1">
      <c r="A29" s="828">
        <f>'SEPG-F-007'!A14</f>
        <v>4</v>
      </c>
      <c r="B29" s="833" t="str">
        <f>'SEPG-F-007'!C14</f>
        <v>Indebida vinculación de la entidad a procesos  judiciales.</v>
      </c>
      <c r="C29" s="170" t="e">
        <f>+#REF!</f>
        <v>#REF!</v>
      </c>
      <c r="D29" s="170" t="e">
        <f>+#REF!</f>
        <v>#REF!</v>
      </c>
      <c r="E29" s="171" t="e">
        <f>#REF!</f>
        <v>#REF!</v>
      </c>
      <c r="F29" s="831">
        <v>1</v>
      </c>
      <c r="G29" s="175"/>
      <c r="H29" s="173"/>
      <c r="I29" s="173"/>
      <c r="J29" s="189"/>
      <c r="K29" s="173"/>
      <c r="L29" s="173"/>
      <c r="M29" s="173"/>
      <c r="N29" s="173"/>
      <c r="O29" s="190">
        <f t="shared" si="2"/>
        <v>0</v>
      </c>
      <c r="P29" s="830">
        <f>_xlfn.IFERROR(IF(_xlfn.AVERAGEIF(H29:H31,"X",$O29:$O31)&lt;=50,0,IF(_xlfn.AVERAGEIF(H29:H31,"X",$O29:$O31)&lt;=75,-1,-2)),"")</f>
      </c>
      <c r="Q29" s="830">
        <f>_xlfn.IFERROR(IF(_xlfn.AVERAGEIF(I29:I31,"X",$O29:$O31)&lt;=50,0,IF(_xlfn.AVERAGEIF(I29:I31,"X",$O29:$O31)&lt;=75,-1,-2)),"")</f>
      </c>
      <c r="R29" s="174">
        <f>IF(COUNTA(H29:I29)=2,"Seleccione una opcion P o I",IF(ISNUMBER(O29),LOOKUP(O29,'DB'!$F$74:$G$76,'DB'!$H$74:$H$76),""))</f>
        <v>0</v>
      </c>
      <c r="S29" s="829">
        <f>_xlfn.IFERROR(IF(C29+MIN(P29:P31)&lt;1,1,C29+MIN(P29:P31)),"")</f>
      </c>
      <c r="T29" s="829" t="e">
        <f ca="1">_xlfn.IFERROR(IF(Q29&lt;&gt;0,IF(MATCH(D29,#REF!,)+Q29&lt;1,1,OFFSET(#REF!,MATCH(D29,#REF!,)+Q29,0,1,1)),D29),D29)</f>
        <v>#REF!</v>
      </c>
      <c r="U29" s="828">
        <f>_xlfn.IFERROR(+T29*S29,)</f>
        <v>0</v>
      </c>
      <c r="V29" s="829">
        <f>_xlfn.IFERROR(VLOOKUP(U29,'DB'!$B$37:$D$61,2,FALSE),"")</f>
      </c>
      <c r="W29" s="176">
        <f t="shared" si="0"/>
        <v>0</v>
      </c>
      <c r="X29" s="176">
        <f t="shared" si="1"/>
        <v>0</v>
      </c>
      <c r="Y29" s="176"/>
      <c r="Z29" s="176"/>
      <c r="AA29" s="176"/>
      <c r="AB29" s="176"/>
      <c r="AC29" s="176"/>
      <c r="AD29" s="176"/>
      <c r="AE29" s="176"/>
      <c r="AF29" s="176"/>
      <c r="AG29" s="176"/>
      <c r="AH29" s="176"/>
      <c r="AI29" s="176"/>
      <c r="AJ29" s="177"/>
      <c r="AK29" s="177"/>
    </row>
    <row r="30" spans="1:37" ht="36" customHeight="1" hidden="1">
      <c r="A30" s="828"/>
      <c r="B30" s="833"/>
      <c r="C30" s="828" t="e">
        <f>+#REF!</f>
        <v>#REF!</v>
      </c>
      <c r="D30" s="828" t="e">
        <f>+#REF!</f>
        <v>#REF!</v>
      </c>
      <c r="E30" s="832" t="e">
        <f>#REF!</f>
        <v>#REF!</v>
      </c>
      <c r="F30" s="831"/>
      <c r="G30" s="175"/>
      <c r="H30" s="173"/>
      <c r="I30" s="173"/>
      <c r="J30" s="189"/>
      <c r="K30" s="173"/>
      <c r="L30" s="173"/>
      <c r="M30" s="173"/>
      <c r="N30" s="173"/>
      <c r="O30" s="190">
        <f t="shared" si="2"/>
        <v>0</v>
      </c>
      <c r="P30" s="830"/>
      <c r="Q30" s="830"/>
      <c r="R30" s="174">
        <f>IF(COUNTA(H30:I30)=2,"Seleccione una opcion P o I",IF(ISNUMBER(O30),LOOKUP(O30,'DB'!$F$74:$G$76,'DB'!$H$74:$H$76),""))</f>
        <v>0</v>
      </c>
      <c r="S30" s="829"/>
      <c r="T30" s="829"/>
      <c r="U30" s="828"/>
      <c r="V30" s="829"/>
      <c r="W30" s="176">
        <f t="shared" si="0"/>
        <v>0</v>
      </c>
      <c r="X30" s="176">
        <f t="shared" si="1"/>
        <v>0</v>
      </c>
      <c r="Y30" s="176"/>
      <c r="Z30" s="176"/>
      <c r="AA30" s="176"/>
      <c r="AB30" s="176"/>
      <c r="AC30" s="176"/>
      <c r="AD30" s="176"/>
      <c r="AE30" s="176"/>
      <c r="AF30" s="176"/>
      <c r="AG30" s="176"/>
      <c r="AH30" s="176"/>
      <c r="AI30" s="176"/>
      <c r="AJ30" s="177"/>
      <c r="AK30" s="177"/>
    </row>
    <row r="31" spans="1:37" ht="36" customHeight="1" hidden="1">
      <c r="A31" s="828"/>
      <c r="B31" s="833"/>
      <c r="C31" s="828"/>
      <c r="D31" s="828"/>
      <c r="E31" s="832"/>
      <c r="F31" s="831"/>
      <c r="G31" s="175"/>
      <c r="H31" s="173"/>
      <c r="I31" s="173"/>
      <c r="J31" s="189"/>
      <c r="K31" s="173"/>
      <c r="L31" s="173"/>
      <c r="M31" s="173"/>
      <c r="N31" s="173"/>
      <c r="O31" s="190">
        <f t="shared" si="2"/>
        <v>0</v>
      </c>
      <c r="P31" s="830"/>
      <c r="Q31" s="830"/>
      <c r="R31" s="174">
        <f>IF(COUNTA(H31:I31)=2,"Seleccione una opcion P o I",IF(ISNUMBER(O31),LOOKUP(O31,'DB'!$F$74:$G$76,'DB'!$H$74:$H$76),""))</f>
        <v>0</v>
      </c>
      <c r="S31" s="829"/>
      <c r="T31" s="829"/>
      <c r="U31" s="828"/>
      <c r="V31" s="829"/>
      <c r="W31" s="176">
        <f t="shared" si="0"/>
        <v>0</v>
      </c>
      <c r="X31" s="176">
        <f t="shared" si="1"/>
        <v>0</v>
      </c>
      <c r="Y31" s="176"/>
      <c r="Z31" s="176"/>
      <c r="AA31" s="176"/>
      <c r="AB31" s="176"/>
      <c r="AC31" s="176"/>
      <c r="AD31" s="176"/>
      <c r="AE31" s="176"/>
      <c r="AF31" s="176"/>
      <c r="AG31" s="176"/>
      <c r="AH31" s="176"/>
      <c r="AI31" s="176"/>
      <c r="AJ31" s="177"/>
      <c r="AK31" s="177"/>
    </row>
    <row r="32" spans="1:37" ht="126" customHeight="1" hidden="1">
      <c r="A32" s="828" t="e">
        <f>'SEPG-F-007'!#REF!</f>
        <v>#REF!</v>
      </c>
      <c r="B32" s="833" t="e">
        <f>'SEPG-F-007'!#REF!</f>
        <v>#REF!</v>
      </c>
      <c r="C32" s="170" t="e">
        <f>+#REF!</f>
        <v>#REF!</v>
      </c>
      <c r="D32" s="170" t="e">
        <f>+#REF!</f>
        <v>#REF!</v>
      </c>
      <c r="E32" s="171" t="e">
        <f>#REF!</f>
        <v>#REF!</v>
      </c>
      <c r="F32" s="831">
        <v>1</v>
      </c>
      <c r="G32" s="175"/>
      <c r="H32" s="173"/>
      <c r="I32" s="173"/>
      <c r="J32" s="189"/>
      <c r="K32" s="173"/>
      <c r="L32" s="173"/>
      <c r="M32" s="173"/>
      <c r="N32" s="173"/>
      <c r="O32" s="190">
        <f t="shared" si="2"/>
        <v>0</v>
      </c>
      <c r="P32" s="830">
        <f>_xlfn.IFERROR(IF(_xlfn.AVERAGEIF(H32:H34,"X",$O32:$O34)&lt;=50,0,IF(_xlfn.AVERAGEIF(H32:H34,"X",$O32:$O34)&lt;=75,-1,-2)),"")</f>
      </c>
      <c r="Q32" s="830">
        <f>_xlfn.IFERROR(IF(_xlfn.AVERAGEIF(I32:I34,"X",$O32:$O34)&lt;=50,0,IF(_xlfn.AVERAGEIF(I32:I34,"X",$O32:$O34)&lt;=75,-1,-2)),"")</f>
      </c>
      <c r="R32" s="174">
        <f>IF(COUNTA(H32:I32)=2,"Seleccione una opcion P o I",IF(ISNUMBER(O32),LOOKUP(O32,'DB'!$F$74:$G$76,'DB'!$H$74:$H$76),""))</f>
        <v>0</v>
      </c>
      <c r="S32" s="829">
        <f>_xlfn.IFERROR(IF(C32+MIN(P32:P34)&lt;1,1,C32+MIN(P32:P34)),"")</f>
      </c>
      <c r="T32" s="829" t="e">
        <f ca="1">_xlfn.IFERROR(IF(Q32&lt;&gt;0,IF(MATCH(D32,#REF!,)+Q32&lt;1,1,OFFSET(#REF!,MATCH(D32,#REF!,)+Q32,0,1,1)),D32),D32)</f>
        <v>#REF!</v>
      </c>
      <c r="U32" s="828">
        <f>_xlfn.IFERROR(+T32*S32,)</f>
        <v>0</v>
      </c>
      <c r="V32" s="829">
        <f>_xlfn.IFERROR(VLOOKUP(U32,'DB'!$B$37:$D$61,2,FALSE),"")</f>
      </c>
      <c r="W32" s="176">
        <f t="shared" si="0"/>
        <v>0</v>
      </c>
      <c r="X32" s="176">
        <f t="shared" si="1"/>
        <v>0</v>
      </c>
      <c r="Y32" s="176"/>
      <c r="Z32" s="176"/>
      <c r="AA32" s="176"/>
      <c r="AB32" s="176"/>
      <c r="AC32" s="176"/>
      <c r="AD32" s="176"/>
      <c r="AE32" s="176"/>
      <c r="AF32" s="176"/>
      <c r="AG32" s="176"/>
      <c r="AH32" s="176"/>
      <c r="AI32" s="176"/>
      <c r="AJ32" s="177"/>
      <c r="AK32" s="177"/>
    </row>
    <row r="33" spans="1:37" ht="126" customHeight="1" hidden="1">
      <c r="A33" s="828"/>
      <c r="B33" s="833"/>
      <c r="C33" s="828" t="e">
        <f>+#REF!</f>
        <v>#REF!</v>
      </c>
      <c r="D33" s="828" t="e">
        <f>+#REF!</f>
        <v>#REF!</v>
      </c>
      <c r="E33" s="832" t="e">
        <f>#REF!</f>
        <v>#REF!</v>
      </c>
      <c r="F33" s="831"/>
      <c r="G33" s="175"/>
      <c r="H33" s="173"/>
      <c r="I33" s="173"/>
      <c r="J33" s="189"/>
      <c r="K33" s="173"/>
      <c r="L33" s="173"/>
      <c r="M33" s="173"/>
      <c r="N33" s="173"/>
      <c r="O33" s="190">
        <f t="shared" si="2"/>
        <v>0</v>
      </c>
      <c r="P33" s="830"/>
      <c r="Q33" s="830"/>
      <c r="R33" s="174">
        <f>IF(COUNTA(H33:I33)=2,"Seleccione una opcion P o I",IF(ISNUMBER(O33),LOOKUP(O33,'DB'!$F$74:$G$76,'DB'!$H$74:$H$76),""))</f>
        <v>0</v>
      </c>
      <c r="S33" s="829"/>
      <c r="T33" s="829"/>
      <c r="U33" s="828"/>
      <c r="V33" s="829"/>
      <c r="W33" s="176">
        <f t="shared" si="0"/>
        <v>0</v>
      </c>
      <c r="X33" s="176">
        <f t="shared" si="1"/>
        <v>0</v>
      </c>
      <c r="Y33" s="176"/>
      <c r="Z33" s="176"/>
      <c r="AA33" s="176"/>
      <c r="AB33" s="176"/>
      <c r="AC33" s="176"/>
      <c r="AD33" s="176"/>
      <c r="AE33" s="176"/>
      <c r="AF33" s="176"/>
      <c r="AG33" s="176"/>
      <c r="AH33" s="176"/>
      <c r="AI33" s="176"/>
      <c r="AJ33" s="177"/>
      <c r="AK33" s="177"/>
    </row>
    <row r="34" spans="1:37" ht="126" customHeight="1" hidden="1">
      <c r="A34" s="828"/>
      <c r="B34" s="833"/>
      <c r="C34" s="828"/>
      <c r="D34" s="828"/>
      <c r="E34" s="832"/>
      <c r="F34" s="831"/>
      <c r="G34" s="175"/>
      <c r="H34" s="173"/>
      <c r="I34" s="173"/>
      <c r="J34" s="189"/>
      <c r="K34" s="173"/>
      <c r="L34" s="173"/>
      <c r="M34" s="173"/>
      <c r="N34" s="173"/>
      <c r="O34" s="190">
        <f t="shared" si="2"/>
        <v>0</v>
      </c>
      <c r="P34" s="830"/>
      <c r="Q34" s="830"/>
      <c r="R34" s="174">
        <f>IF(COUNTA(H34:I34)=2,"Seleccione una opcion P o I",IF(ISNUMBER(O34),LOOKUP(O34,'DB'!$F$74:$G$76,'DB'!$H$74:$H$76),""))</f>
        <v>0</v>
      </c>
      <c r="S34" s="829"/>
      <c r="T34" s="829"/>
      <c r="U34" s="828"/>
      <c r="V34" s="829"/>
      <c r="W34" s="176">
        <f t="shared" si="0"/>
        <v>0</v>
      </c>
      <c r="X34" s="176">
        <f t="shared" si="1"/>
        <v>0</v>
      </c>
      <c r="Y34" s="176"/>
      <c r="Z34" s="176"/>
      <c r="AA34" s="176"/>
      <c r="AB34" s="176"/>
      <c r="AC34" s="176"/>
      <c r="AD34" s="176"/>
      <c r="AE34" s="176"/>
      <c r="AF34" s="176"/>
      <c r="AG34" s="176"/>
      <c r="AH34" s="176"/>
      <c r="AI34" s="176"/>
      <c r="AJ34" s="177"/>
      <c r="AK34" s="177"/>
    </row>
    <row r="35" spans="1:37" ht="126" customHeight="1" hidden="1">
      <c r="A35" s="828" t="e">
        <f>'SEPG-F-007'!#REF!</f>
        <v>#REF!</v>
      </c>
      <c r="B35" s="833" t="e">
        <f>'SEPG-F-007'!#REF!</f>
        <v>#REF!</v>
      </c>
      <c r="C35" s="170" t="e">
        <f>+#REF!</f>
        <v>#REF!</v>
      </c>
      <c r="D35" s="170" t="e">
        <f>+#REF!</f>
        <v>#REF!</v>
      </c>
      <c r="E35" s="171" t="s">
        <v>135</v>
      </c>
      <c r="F35" s="831"/>
      <c r="G35" s="175"/>
      <c r="H35" s="173"/>
      <c r="I35" s="173"/>
      <c r="J35" s="189"/>
      <c r="K35" s="173"/>
      <c r="L35" s="173"/>
      <c r="M35" s="173"/>
      <c r="N35" s="173"/>
      <c r="O35" s="190">
        <f t="shared" si="2"/>
        <v>0</v>
      </c>
      <c r="P35" s="830">
        <f>_xlfn.IFERROR(IF(_xlfn.AVERAGEIF(H35:H37,"X",$O35:$O37)&lt;=50,0,IF(_xlfn.AVERAGEIF(H35:H37,"X",$O35:$O37)&lt;=75,-1,-2)),"")</f>
      </c>
      <c r="Q35" s="830">
        <f>_xlfn.IFERROR(IF(_xlfn.AVERAGEIF(I35:I37,"X",$O35:$O37)&lt;=50,0,IF(_xlfn.AVERAGEIF(I35:I37,"X",$O35:$O37)&lt;=75,-1,-2)),"")</f>
      </c>
      <c r="R35" s="174">
        <f>IF(COUNTA(H35:I35)=2,"Seleccione una opcion P o I",IF(ISNUMBER(O35),LOOKUP(O35,'DB'!$F$74:$G$76,'DB'!$H$74:$H$76),""))</f>
        <v>0</v>
      </c>
      <c r="S35" s="829">
        <f>_xlfn.IFERROR(IF(C35+MIN(P35:P37)&lt;1,1,C35+MIN(P35:P37)),"")</f>
      </c>
      <c r="T35" s="829" t="e">
        <f ca="1">_xlfn.IFERROR(IF(Q35&lt;&gt;0,IF(MATCH(D35,#REF!,)+Q35&lt;1,1,OFFSET(#REF!,MATCH(D35,#REF!,)+Q35,0,1,1)),D35),D35)</f>
        <v>#REF!</v>
      </c>
      <c r="U35" s="828">
        <f>_xlfn.IFERROR(+T35*S35,)</f>
        <v>0</v>
      </c>
      <c r="V35" s="829">
        <f>_xlfn.IFERROR(VLOOKUP(U35,'DB'!$B$37:$D$61,2,FALSE),"")</f>
      </c>
      <c r="W35" s="176">
        <f t="shared" si="0"/>
        <v>0</v>
      </c>
      <c r="X35" s="176">
        <f t="shared" si="1"/>
        <v>0</v>
      </c>
      <c r="Y35" s="176"/>
      <c r="Z35" s="176"/>
      <c r="AA35" s="176"/>
      <c r="AB35" s="176"/>
      <c r="AC35" s="176"/>
      <c r="AD35" s="176"/>
      <c r="AE35" s="176"/>
      <c r="AF35" s="176"/>
      <c r="AG35" s="176"/>
      <c r="AH35" s="176"/>
      <c r="AI35" s="176"/>
      <c r="AJ35" s="177"/>
      <c r="AK35" s="177"/>
    </row>
    <row r="36" spans="1:37" ht="126" customHeight="1" hidden="1">
      <c r="A36" s="828"/>
      <c r="B36" s="833"/>
      <c r="C36" s="828" t="e">
        <f>+#REF!</f>
        <v>#REF!</v>
      </c>
      <c r="D36" s="828" t="e">
        <f>+#REF!</f>
        <v>#REF!</v>
      </c>
      <c r="E36" s="832" t="e">
        <f>#REF!</f>
        <v>#REF!</v>
      </c>
      <c r="F36" s="831"/>
      <c r="G36" s="175"/>
      <c r="H36" s="173"/>
      <c r="I36" s="173"/>
      <c r="J36" s="189"/>
      <c r="K36" s="173"/>
      <c r="L36" s="173"/>
      <c r="M36" s="173"/>
      <c r="N36" s="173"/>
      <c r="O36" s="190">
        <f t="shared" si="2"/>
        <v>0</v>
      </c>
      <c r="P36" s="830"/>
      <c r="Q36" s="830"/>
      <c r="R36" s="174">
        <f>IF(COUNTA(H36:I36)=2,"Seleccione una opcion P o I",IF(ISNUMBER(O36),LOOKUP(O36,'DB'!$F$74:$G$76,'DB'!$H$74:$H$76),""))</f>
        <v>0</v>
      </c>
      <c r="S36" s="829"/>
      <c r="T36" s="829"/>
      <c r="U36" s="828"/>
      <c r="V36" s="829"/>
      <c r="W36" s="176">
        <f t="shared" si="0"/>
        <v>0</v>
      </c>
      <c r="X36" s="176">
        <f t="shared" si="1"/>
        <v>0</v>
      </c>
      <c r="Y36" s="176"/>
      <c r="Z36" s="176"/>
      <c r="AA36" s="176"/>
      <c r="AB36" s="176"/>
      <c r="AC36" s="176"/>
      <c r="AD36" s="176"/>
      <c r="AE36" s="176"/>
      <c r="AF36" s="176"/>
      <c r="AG36" s="176"/>
      <c r="AH36" s="176"/>
      <c r="AI36" s="176"/>
      <c r="AJ36" s="177"/>
      <c r="AK36" s="177"/>
    </row>
    <row r="37" spans="1:37" ht="126" customHeight="1" hidden="1">
      <c r="A37" s="828"/>
      <c r="B37" s="833"/>
      <c r="C37" s="828"/>
      <c r="D37" s="828"/>
      <c r="E37" s="832"/>
      <c r="F37" s="831"/>
      <c r="G37" s="175"/>
      <c r="H37" s="173"/>
      <c r="I37" s="173"/>
      <c r="J37" s="189"/>
      <c r="K37" s="173"/>
      <c r="L37" s="173"/>
      <c r="M37" s="173"/>
      <c r="N37" s="173"/>
      <c r="O37" s="190">
        <f t="shared" si="2"/>
        <v>0</v>
      </c>
      <c r="P37" s="830"/>
      <c r="Q37" s="830"/>
      <c r="R37" s="174">
        <f>IF(COUNTA(H37:I37)=2,"Seleccione una opcion P o I",IF(ISNUMBER(O37),LOOKUP(O37,'DB'!$F$74:$G$76,'DB'!$H$74:$H$76),""))</f>
        <v>0</v>
      </c>
      <c r="S37" s="829"/>
      <c r="T37" s="829"/>
      <c r="U37" s="828"/>
      <c r="V37" s="829"/>
      <c r="W37" s="176">
        <f t="shared" si="0"/>
        <v>0</v>
      </c>
      <c r="X37" s="176">
        <f t="shared" si="1"/>
        <v>0</v>
      </c>
      <c r="Y37" s="176"/>
      <c r="Z37" s="176"/>
      <c r="AA37" s="176"/>
      <c r="AB37" s="176"/>
      <c r="AC37" s="176"/>
      <c r="AD37" s="176"/>
      <c r="AE37" s="176"/>
      <c r="AF37" s="176"/>
      <c r="AG37" s="176"/>
      <c r="AH37" s="176"/>
      <c r="AI37" s="176"/>
      <c r="AJ37" s="177"/>
      <c r="AK37" s="177"/>
    </row>
    <row r="38" spans="1:37" ht="126" customHeight="1" hidden="1">
      <c r="A38" s="828" t="e">
        <f>'SEPG-F-007'!#REF!</f>
        <v>#REF!</v>
      </c>
      <c r="B38" s="833" t="e">
        <f>'SEPG-F-007'!#REF!</f>
        <v>#REF!</v>
      </c>
      <c r="C38" s="170" t="e">
        <f>+#REF!</f>
        <v>#REF!</v>
      </c>
      <c r="D38" s="170" t="e">
        <f>+#REF!</f>
        <v>#REF!</v>
      </c>
      <c r="E38" s="171" t="e">
        <f>#REF!</f>
        <v>#REF!</v>
      </c>
      <c r="F38" s="831"/>
      <c r="G38" s="175"/>
      <c r="H38" s="173"/>
      <c r="I38" s="173"/>
      <c r="J38" s="189"/>
      <c r="K38" s="173"/>
      <c r="L38" s="173"/>
      <c r="M38" s="173"/>
      <c r="N38" s="173"/>
      <c r="O38" s="190">
        <f t="shared" si="2"/>
        <v>0</v>
      </c>
      <c r="P38" s="830">
        <f>_xlfn.IFERROR(IF(_xlfn.AVERAGEIF(H38:H40,"X",$O38:$O40)&lt;=50,0,IF(_xlfn.AVERAGEIF(H38:H40,"X",$O38:$O40)&lt;=75,-1,-2)),"")</f>
      </c>
      <c r="Q38" s="830">
        <f>_xlfn.IFERROR(IF(_xlfn.AVERAGEIF(I38:I40,"X",$O38:$O40)&lt;=50,0,IF(_xlfn.AVERAGEIF(I38:I40,"X",$O38:$O40)&lt;=75,-1,-2)),"")</f>
      </c>
      <c r="R38" s="174">
        <f>IF(COUNTA(H38:I38)=2,"Seleccione una opcion P o I",IF(ISNUMBER(O38),LOOKUP(O38,'DB'!$F$74:$G$76,'DB'!$H$74:$H$76),""))</f>
        <v>0</v>
      </c>
      <c r="S38" s="829">
        <f>_xlfn.IFERROR(IF(C38+MIN(P38:P40)&lt;1,1,C38+MIN(P38:P40)),"")</f>
      </c>
      <c r="T38" s="829" t="e">
        <f ca="1">_xlfn.IFERROR(IF(Q38&lt;&gt;0,IF(MATCH(D38,#REF!,)+Q38&lt;1,1,OFFSET(#REF!,MATCH(D38,#REF!,)+Q38,0,1,1)),D38),D38)</f>
        <v>#REF!</v>
      </c>
      <c r="U38" s="828">
        <f>_xlfn.IFERROR(+T38*S38,)</f>
        <v>0</v>
      </c>
      <c r="V38" s="829">
        <f>_xlfn.IFERROR(VLOOKUP(U38,'DB'!$B$37:$D$61,2,FALSE),"")</f>
      </c>
      <c r="W38" s="176">
        <f t="shared" si="0"/>
        <v>0</v>
      </c>
      <c r="X38" s="176">
        <f t="shared" si="1"/>
        <v>0</v>
      </c>
      <c r="Y38" s="176"/>
      <c r="Z38" s="176"/>
      <c r="AA38" s="176"/>
      <c r="AB38" s="176"/>
      <c r="AC38" s="176"/>
      <c r="AD38" s="176"/>
      <c r="AE38" s="176"/>
      <c r="AF38" s="176"/>
      <c r="AG38" s="176"/>
      <c r="AH38" s="176"/>
      <c r="AI38" s="176"/>
      <c r="AJ38" s="177"/>
      <c r="AK38" s="177"/>
    </row>
    <row r="39" spans="1:37" ht="126" customHeight="1" hidden="1">
      <c r="A39" s="828"/>
      <c r="B39" s="833"/>
      <c r="C39" s="828" t="e">
        <f>+#REF!</f>
        <v>#REF!</v>
      </c>
      <c r="D39" s="828" t="e">
        <f>+#REF!</f>
        <v>#REF!</v>
      </c>
      <c r="E39" s="832" t="e">
        <f>#REF!</f>
        <v>#REF!</v>
      </c>
      <c r="F39" s="831"/>
      <c r="G39" s="175"/>
      <c r="H39" s="173"/>
      <c r="I39" s="173"/>
      <c r="J39" s="189"/>
      <c r="K39" s="173"/>
      <c r="L39" s="173"/>
      <c r="M39" s="173"/>
      <c r="N39" s="173"/>
      <c r="O39" s="190">
        <f t="shared" si="2"/>
        <v>0</v>
      </c>
      <c r="P39" s="830"/>
      <c r="Q39" s="830"/>
      <c r="R39" s="174">
        <f>IF(COUNTA(H39:I39)=2,"Seleccione una opcion P o I",IF(ISNUMBER(O39),LOOKUP(O39,'DB'!$F$74:$G$76,'DB'!$H$74:$H$76),""))</f>
        <v>0</v>
      </c>
      <c r="S39" s="829"/>
      <c r="T39" s="829"/>
      <c r="U39" s="828"/>
      <c r="V39" s="829"/>
      <c r="W39" s="176">
        <f t="shared" si="0"/>
        <v>0</v>
      </c>
      <c r="X39" s="176">
        <f t="shared" si="1"/>
        <v>0</v>
      </c>
      <c r="Y39" s="176"/>
      <c r="Z39" s="176"/>
      <c r="AA39" s="176"/>
      <c r="AB39" s="176"/>
      <c r="AC39" s="176"/>
      <c r="AD39" s="176"/>
      <c r="AE39" s="176"/>
      <c r="AF39" s="176"/>
      <c r="AG39" s="176"/>
      <c r="AH39" s="176"/>
      <c r="AI39" s="176"/>
      <c r="AJ39" s="177"/>
      <c r="AK39" s="177"/>
    </row>
    <row r="40" spans="1:37" ht="126" customHeight="1" hidden="1">
      <c r="A40" s="828"/>
      <c r="B40" s="833"/>
      <c r="C40" s="828"/>
      <c r="D40" s="828"/>
      <c r="E40" s="832"/>
      <c r="F40" s="831"/>
      <c r="G40" s="175"/>
      <c r="H40" s="173"/>
      <c r="I40" s="173"/>
      <c r="J40" s="189"/>
      <c r="K40" s="173"/>
      <c r="L40" s="173"/>
      <c r="M40" s="173"/>
      <c r="N40" s="173"/>
      <c r="O40" s="190">
        <f t="shared" si="2"/>
        <v>0</v>
      </c>
      <c r="P40" s="830"/>
      <c r="Q40" s="830"/>
      <c r="R40" s="174">
        <f>IF(COUNTA(H40:I40)=2,"Seleccione una opcion P o I",IF(ISNUMBER(O40),LOOKUP(O40,'DB'!$F$74:$G$76,'DB'!$H$74:$H$76),""))</f>
        <v>0</v>
      </c>
      <c r="S40" s="829"/>
      <c r="T40" s="829"/>
      <c r="U40" s="828"/>
      <c r="V40" s="829"/>
      <c r="W40" s="176">
        <f t="shared" si="0"/>
        <v>0</v>
      </c>
      <c r="X40" s="176">
        <f t="shared" si="1"/>
        <v>0</v>
      </c>
      <c r="Y40" s="176"/>
      <c r="Z40" s="176"/>
      <c r="AA40" s="176"/>
      <c r="AB40" s="176"/>
      <c r="AC40" s="176"/>
      <c r="AD40" s="176"/>
      <c r="AE40" s="176"/>
      <c r="AF40" s="176"/>
      <c r="AG40" s="176"/>
      <c r="AH40" s="176"/>
      <c r="AI40" s="176"/>
      <c r="AJ40" s="177"/>
      <c r="AK40" s="177"/>
    </row>
    <row r="41" spans="1:37" ht="126" customHeight="1" hidden="1">
      <c r="A41" s="828" t="e">
        <f>'SEPG-F-007'!#REF!</f>
        <v>#REF!</v>
      </c>
      <c r="B41" s="833" t="e">
        <f>'SEPG-F-007'!#REF!</f>
        <v>#REF!</v>
      </c>
      <c r="C41" s="170" t="e">
        <f>+#REF!</f>
        <v>#REF!</v>
      </c>
      <c r="D41" s="170" t="e">
        <f>+#REF!</f>
        <v>#REF!</v>
      </c>
      <c r="E41" s="171" t="e">
        <f>#REF!</f>
        <v>#REF!</v>
      </c>
      <c r="F41" s="831"/>
      <c r="G41" s="175"/>
      <c r="H41" s="173"/>
      <c r="I41" s="173"/>
      <c r="J41" s="189"/>
      <c r="K41" s="173"/>
      <c r="L41" s="173"/>
      <c r="M41" s="173"/>
      <c r="N41" s="173"/>
      <c r="O41" s="190">
        <f t="shared" si="2"/>
        <v>0</v>
      </c>
      <c r="P41" s="830">
        <f>_xlfn.IFERROR(IF(_xlfn.AVERAGEIF(H41:H43,"X",$O41:$O43)&lt;=50,0,IF(_xlfn.AVERAGEIF(H41:H43,"X",$O41:$O43)&lt;=75,-1,-2)),"")</f>
      </c>
      <c r="Q41" s="830">
        <f>_xlfn.IFERROR(IF(_xlfn.AVERAGEIF(I41:I43,"X",$O41:$O43)&lt;=50,0,IF(_xlfn.AVERAGEIF(I41:I43,"X",$O41:$O43)&lt;=75,-1,-2)),"")</f>
      </c>
      <c r="R41" s="174">
        <f>IF(COUNTA(H41:I41)=2,"Seleccione una opcion P o I",IF(ISNUMBER(O41),LOOKUP(O41,'DB'!$F$74:$G$76,'DB'!$H$74:$H$76),""))</f>
        <v>0</v>
      </c>
      <c r="S41" s="829">
        <f>_xlfn.IFERROR(IF(C41+MIN(P41:P43)&lt;1,1,C41+MIN(P41:P43)),"")</f>
      </c>
      <c r="T41" s="829" t="e">
        <f ca="1">_xlfn.IFERROR(IF(Q41&lt;&gt;0,IF(MATCH(D41,#REF!,)+Q41&lt;1,1,OFFSET(#REF!,MATCH(D41,#REF!,)+Q41,0,1,1)),D41),D41)</f>
        <v>#REF!</v>
      </c>
      <c r="U41" s="828">
        <f>_xlfn.IFERROR(+T41*S41,)</f>
        <v>0</v>
      </c>
      <c r="V41" s="829">
        <f>_xlfn.IFERROR(VLOOKUP(U41,'DB'!$B$37:$D$61,2,FALSE),"")</f>
      </c>
      <c r="W41" s="176">
        <f t="shared" si="0"/>
        <v>0</v>
      </c>
      <c r="X41" s="176">
        <f t="shared" si="1"/>
        <v>0</v>
      </c>
      <c r="Y41" s="176"/>
      <c r="Z41" s="176"/>
      <c r="AA41" s="176"/>
      <c r="AB41" s="176"/>
      <c r="AC41" s="176"/>
      <c r="AD41" s="176"/>
      <c r="AE41" s="176"/>
      <c r="AF41" s="176"/>
      <c r="AG41" s="176"/>
      <c r="AH41" s="176"/>
      <c r="AI41" s="176"/>
      <c r="AJ41" s="177"/>
      <c r="AK41" s="177"/>
    </row>
    <row r="42" spans="1:37" ht="126" customHeight="1" hidden="1">
      <c r="A42" s="828"/>
      <c r="B42" s="833"/>
      <c r="C42" s="828" t="e">
        <f>+#REF!</f>
        <v>#REF!</v>
      </c>
      <c r="D42" s="828" t="e">
        <f>+#REF!</f>
        <v>#REF!</v>
      </c>
      <c r="E42" s="832" t="e">
        <f>#REF!</f>
        <v>#REF!</v>
      </c>
      <c r="F42" s="831"/>
      <c r="G42" s="175"/>
      <c r="H42" s="173"/>
      <c r="I42" s="173"/>
      <c r="J42" s="189"/>
      <c r="K42" s="173"/>
      <c r="L42" s="173"/>
      <c r="M42" s="173"/>
      <c r="N42" s="173"/>
      <c r="O42" s="190">
        <f t="shared" si="2"/>
        <v>0</v>
      </c>
      <c r="P42" s="830"/>
      <c r="Q42" s="830"/>
      <c r="R42" s="174">
        <f>IF(COUNTA(H42:I42)=2,"Seleccione una opcion P o I",IF(ISNUMBER(O42),LOOKUP(O42,'DB'!$F$74:$G$76,'DB'!$H$74:$H$76),""))</f>
        <v>0</v>
      </c>
      <c r="S42" s="829"/>
      <c r="T42" s="829"/>
      <c r="U42" s="828"/>
      <c r="V42" s="829"/>
      <c r="W42" s="176">
        <f t="shared" si="0"/>
        <v>0</v>
      </c>
      <c r="X42" s="176">
        <f t="shared" si="1"/>
        <v>0</v>
      </c>
      <c r="Y42" s="176"/>
      <c r="Z42" s="176"/>
      <c r="AA42" s="176"/>
      <c r="AB42" s="176"/>
      <c r="AC42" s="176"/>
      <c r="AD42" s="176"/>
      <c r="AE42" s="176"/>
      <c r="AF42" s="176"/>
      <c r="AG42" s="176"/>
      <c r="AH42" s="176"/>
      <c r="AI42" s="176"/>
      <c r="AJ42" s="177"/>
      <c r="AK42" s="177"/>
    </row>
    <row r="43" spans="1:37" ht="126" customHeight="1" hidden="1">
      <c r="A43" s="828"/>
      <c r="B43" s="833"/>
      <c r="C43" s="828"/>
      <c r="D43" s="828"/>
      <c r="E43" s="832"/>
      <c r="F43" s="831"/>
      <c r="G43" s="175"/>
      <c r="H43" s="173"/>
      <c r="I43" s="173"/>
      <c r="J43" s="189"/>
      <c r="K43" s="173"/>
      <c r="L43" s="173"/>
      <c r="M43" s="173"/>
      <c r="N43" s="173"/>
      <c r="O43" s="190">
        <f t="shared" si="2"/>
        <v>0</v>
      </c>
      <c r="P43" s="830"/>
      <c r="Q43" s="830"/>
      <c r="R43" s="174">
        <f>IF(COUNTA(H43:I43)=2,"Seleccione una opcion P o I",IF(ISNUMBER(O43),LOOKUP(O43,'DB'!$F$74:$G$76,'DB'!$H$74:$H$76),""))</f>
        <v>0</v>
      </c>
      <c r="S43" s="829"/>
      <c r="T43" s="829"/>
      <c r="U43" s="828"/>
      <c r="V43" s="829"/>
      <c r="W43" s="176">
        <f t="shared" si="0"/>
        <v>0</v>
      </c>
      <c r="X43" s="176">
        <f t="shared" si="1"/>
        <v>0</v>
      </c>
      <c r="Y43" s="176"/>
      <c r="Z43" s="176"/>
      <c r="AA43" s="176"/>
      <c r="AB43" s="176"/>
      <c r="AC43" s="176"/>
      <c r="AD43" s="176"/>
      <c r="AE43" s="176"/>
      <c r="AF43" s="176"/>
      <c r="AG43" s="176"/>
      <c r="AH43" s="176"/>
      <c r="AI43" s="176"/>
      <c r="AJ43" s="177"/>
      <c r="AK43" s="177"/>
    </row>
    <row r="44" spans="1:37" ht="126" customHeight="1" hidden="1">
      <c r="A44" s="828" t="e">
        <f>'SEPG-F-007'!#REF!</f>
        <v>#REF!</v>
      </c>
      <c r="B44" s="833" t="e">
        <f>'SEPG-F-007'!#REF!</f>
        <v>#REF!</v>
      </c>
      <c r="C44" s="170" t="e">
        <f>+#REF!</f>
        <v>#REF!</v>
      </c>
      <c r="D44" s="170" t="e">
        <f>+#REF!</f>
        <v>#REF!</v>
      </c>
      <c r="E44" s="171" t="e">
        <f>#REF!</f>
        <v>#REF!</v>
      </c>
      <c r="F44" s="831"/>
      <c r="G44" s="175"/>
      <c r="H44" s="173"/>
      <c r="I44" s="173"/>
      <c r="J44" s="189"/>
      <c r="K44" s="173"/>
      <c r="L44" s="173"/>
      <c r="M44" s="173"/>
      <c r="N44" s="173"/>
      <c r="O44" s="190">
        <f t="shared" si="2"/>
        <v>0</v>
      </c>
      <c r="P44" s="830">
        <f>_xlfn.IFERROR(IF(_xlfn.AVERAGEIF(H44:H46,"X",$O44:$O46)&lt;=50,0,IF(_xlfn.AVERAGEIF(H44:H46,"X",$O44:$O46)&lt;=75,-1,-2)),"")</f>
      </c>
      <c r="Q44" s="830">
        <f>_xlfn.IFERROR(IF(_xlfn.AVERAGEIF(I44:I46,"X",$O44:$O46)&lt;=50,0,IF(_xlfn.AVERAGEIF(I44:I46,"X",$O44:$O46)&lt;=75,-1,-2)),"")</f>
      </c>
      <c r="R44" s="174">
        <f>IF(COUNTA(H44:I44)=2,"Seleccione una opcion P o I",IF(ISNUMBER(O44),LOOKUP(O44,'DB'!$F$74:$G$76,'DB'!$H$74:$H$76),""))</f>
        <v>0</v>
      </c>
      <c r="S44" s="829">
        <f>_xlfn.IFERROR(IF(C44+MIN(P44:P46)&lt;1,1,C44+MIN(P44:P46)),"")</f>
      </c>
      <c r="T44" s="829" t="e">
        <f ca="1">_xlfn.IFERROR(IF(Q44&lt;&gt;0,IF(MATCH(D44,#REF!,)+Q44&lt;1,1,OFFSET(#REF!,MATCH(D44,#REF!,)+Q44,0,1,1)),D44),D44)</f>
        <v>#REF!</v>
      </c>
      <c r="U44" s="828">
        <f>_xlfn.IFERROR(+T44*S44,)</f>
        <v>0</v>
      </c>
      <c r="V44" s="829">
        <f>_xlfn.IFERROR(VLOOKUP(U44,'DB'!$B$37:$D$61,2,FALSE),"")</f>
      </c>
      <c r="W44" s="176">
        <f t="shared" si="0"/>
        <v>0</v>
      </c>
      <c r="X44" s="176">
        <f t="shared" si="1"/>
        <v>0</v>
      </c>
      <c r="Y44" s="176"/>
      <c r="Z44" s="176"/>
      <c r="AA44" s="176"/>
      <c r="AB44" s="176"/>
      <c r="AC44" s="176"/>
      <c r="AD44" s="176"/>
      <c r="AE44" s="176"/>
      <c r="AF44" s="176"/>
      <c r="AG44" s="176"/>
      <c r="AH44" s="176"/>
      <c r="AI44" s="176"/>
      <c r="AJ44" s="177"/>
      <c r="AK44" s="177"/>
    </row>
    <row r="45" spans="1:37" ht="126" customHeight="1" hidden="1">
      <c r="A45" s="828"/>
      <c r="B45" s="833"/>
      <c r="C45" s="828" t="e">
        <f>+#REF!</f>
        <v>#REF!</v>
      </c>
      <c r="D45" s="828" t="e">
        <f>+#REF!</f>
        <v>#REF!</v>
      </c>
      <c r="E45" s="832" t="e">
        <f>#REF!</f>
        <v>#REF!</v>
      </c>
      <c r="F45" s="831"/>
      <c r="G45" s="175"/>
      <c r="H45" s="173"/>
      <c r="I45" s="173"/>
      <c r="J45" s="189"/>
      <c r="K45" s="173"/>
      <c r="L45" s="173"/>
      <c r="M45" s="173"/>
      <c r="N45" s="173"/>
      <c r="O45" s="190">
        <f t="shared" si="2"/>
        <v>0</v>
      </c>
      <c r="P45" s="830"/>
      <c r="Q45" s="830"/>
      <c r="R45" s="174">
        <f>IF(COUNTA(H45:I45)=2,"Seleccione una opcion P o I",IF(ISNUMBER(O45),LOOKUP(O45,'DB'!$F$74:$G$76,'DB'!$H$74:$H$76),""))</f>
        <v>0</v>
      </c>
      <c r="S45" s="829"/>
      <c r="T45" s="829"/>
      <c r="U45" s="828"/>
      <c r="V45" s="829"/>
      <c r="W45" s="176">
        <f t="shared" si="0"/>
        <v>0</v>
      </c>
      <c r="X45" s="176">
        <f t="shared" si="1"/>
        <v>0</v>
      </c>
      <c r="Y45" s="176"/>
      <c r="Z45" s="176"/>
      <c r="AA45" s="176"/>
      <c r="AB45" s="176"/>
      <c r="AC45" s="176"/>
      <c r="AD45" s="176"/>
      <c r="AE45" s="176"/>
      <c r="AF45" s="176"/>
      <c r="AG45" s="176"/>
      <c r="AH45" s="176"/>
      <c r="AI45" s="176"/>
      <c r="AJ45" s="177"/>
      <c r="AK45" s="177"/>
    </row>
    <row r="46" spans="1:37" ht="126" customHeight="1" hidden="1">
      <c r="A46" s="828"/>
      <c r="B46" s="833"/>
      <c r="C46" s="828"/>
      <c r="D46" s="828"/>
      <c r="E46" s="832"/>
      <c r="F46" s="831"/>
      <c r="G46" s="175"/>
      <c r="H46" s="173"/>
      <c r="I46" s="173"/>
      <c r="J46" s="189"/>
      <c r="K46" s="173"/>
      <c r="L46" s="173"/>
      <c r="M46" s="173"/>
      <c r="N46" s="173"/>
      <c r="O46" s="190">
        <f t="shared" si="2"/>
        <v>0</v>
      </c>
      <c r="P46" s="830"/>
      <c r="Q46" s="830"/>
      <c r="R46" s="174">
        <f>IF(COUNTA(H46:I46)=2,"Seleccione una opcion P o I",IF(ISNUMBER(O46),LOOKUP(O46,'DB'!$F$74:$G$76,'DB'!$H$74:$H$76),""))</f>
        <v>0</v>
      </c>
      <c r="S46" s="829"/>
      <c r="T46" s="829"/>
      <c r="U46" s="828"/>
      <c r="V46" s="829"/>
      <c r="W46" s="176">
        <f t="shared" si="0"/>
        <v>0</v>
      </c>
      <c r="X46" s="176">
        <f t="shared" si="1"/>
        <v>0</v>
      </c>
      <c r="Y46" s="176"/>
      <c r="Z46" s="176"/>
      <c r="AA46" s="176"/>
      <c r="AB46" s="176"/>
      <c r="AC46" s="176"/>
      <c r="AD46" s="176"/>
      <c r="AE46" s="176"/>
      <c r="AF46" s="176"/>
      <c r="AG46" s="176"/>
      <c r="AH46" s="176"/>
      <c r="AI46" s="176"/>
      <c r="AJ46" s="177"/>
      <c r="AK46" s="177"/>
    </row>
    <row r="47" spans="1:37" ht="126" customHeight="1" hidden="1">
      <c r="A47" s="828" t="e">
        <f>'SEPG-F-007'!#REF!</f>
        <v>#REF!</v>
      </c>
      <c r="B47" s="833" t="e">
        <f>'SEPG-F-007'!#REF!</f>
        <v>#REF!</v>
      </c>
      <c r="C47" s="170" t="e">
        <f>+#REF!</f>
        <v>#REF!</v>
      </c>
      <c r="D47" s="170" t="e">
        <f>+#REF!</f>
        <v>#REF!</v>
      </c>
      <c r="E47" s="171" t="e">
        <f>#REF!</f>
        <v>#REF!</v>
      </c>
      <c r="F47" s="831"/>
      <c r="G47" s="175"/>
      <c r="H47" s="173"/>
      <c r="I47" s="173"/>
      <c r="J47" s="189"/>
      <c r="K47" s="173"/>
      <c r="L47" s="173"/>
      <c r="M47" s="173"/>
      <c r="N47" s="173"/>
      <c r="O47" s="190">
        <f t="shared" si="2"/>
        <v>0</v>
      </c>
      <c r="P47" s="830">
        <f>_xlfn.IFERROR(IF(_xlfn.AVERAGEIF(H47:H49,"X",$O47:$O49)&lt;=50,0,IF(_xlfn.AVERAGEIF(H47:H49,"X",$O47:$O49)&lt;=75,-1,-2)),"")</f>
      </c>
      <c r="Q47" s="830">
        <f>_xlfn.IFERROR(IF(_xlfn.AVERAGEIF(I47:I49,"X",$O47:$O49)&lt;=50,0,IF(_xlfn.AVERAGEIF(I47:I49,"X",$O47:$O49)&lt;=75,-1,-2)),"")</f>
      </c>
      <c r="R47" s="174">
        <f>IF(COUNTA(H47:I47)=2,"Seleccione una opcion P o I",IF(ISNUMBER(O47),LOOKUP(O47,'DB'!$F$74:$G$76,'DB'!$H$74:$H$76),""))</f>
        <v>0</v>
      </c>
      <c r="S47" s="829">
        <f>_xlfn.IFERROR(IF(C47+MIN(P47:P49)&lt;1,1,C47+MIN(P47:P49)),"")</f>
      </c>
      <c r="T47" s="829" t="e">
        <f ca="1">_xlfn.IFERROR(IF(Q47&lt;&gt;0,IF(MATCH(D47,#REF!,)+Q47&lt;1,1,OFFSET(#REF!,MATCH(D47,#REF!,)+Q47,0,1,1)),D47),D47)</f>
        <v>#REF!</v>
      </c>
      <c r="U47" s="828">
        <f>_xlfn.IFERROR(+T47*S47,)</f>
        <v>0</v>
      </c>
      <c r="V47" s="829">
        <f>_xlfn.IFERROR(VLOOKUP(U47,'DB'!$B$37:$D$61,2,FALSE),"")</f>
      </c>
      <c r="W47" s="176">
        <f t="shared" si="0"/>
        <v>0</v>
      </c>
      <c r="X47" s="176">
        <f t="shared" si="1"/>
        <v>0</v>
      </c>
      <c r="Y47" s="176"/>
      <c r="Z47" s="176"/>
      <c r="AA47" s="176"/>
      <c r="AB47" s="176"/>
      <c r="AC47" s="176"/>
      <c r="AD47" s="176"/>
      <c r="AE47" s="176"/>
      <c r="AF47" s="176"/>
      <c r="AG47" s="176"/>
      <c r="AH47" s="176"/>
      <c r="AI47" s="176"/>
      <c r="AJ47" s="177"/>
      <c r="AK47" s="177"/>
    </row>
    <row r="48" spans="1:37" ht="126" customHeight="1" hidden="1">
      <c r="A48" s="828"/>
      <c r="B48" s="833"/>
      <c r="C48" s="828" t="e">
        <f>+#REF!</f>
        <v>#REF!</v>
      </c>
      <c r="D48" s="828" t="e">
        <f>+#REF!</f>
        <v>#REF!</v>
      </c>
      <c r="E48" s="832" t="e">
        <f>#REF!</f>
        <v>#REF!</v>
      </c>
      <c r="F48" s="831"/>
      <c r="G48" s="175"/>
      <c r="H48" s="173"/>
      <c r="I48" s="173"/>
      <c r="J48" s="189"/>
      <c r="K48" s="173"/>
      <c r="L48" s="173"/>
      <c r="M48" s="173"/>
      <c r="N48" s="173"/>
      <c r="O48" s="190">
        <f t="shared" si="2"/>
        <v>0</v>
      </c>
      <c r="P48" s="830"/>
      <c r="Q48" s="830"/>
      <c r="R48" s="174">
        <f>IF(COUNTA(H48:I48)=2,"Seleccione una opcion P o I",IF(ISNUMBER(O48),LOOKUP(O48,'DB'!$F$74:$G$76,'DB'!$H$74:$H$76),""))</f>
        <v>0</v>
      </c>
      <c r="S48" s="829"/>
      <c r="T48" s="829"/>
      <c r="U48" s="828"/>
      <c r="V48" s="829"/>
      <c r="W48" s="176">
        <f t="shared" si="0"/>
        <v>0</v>
      </c>
      <c r="X48" s="176">
        <f t="shared" si="1"/>
        <v>0</v>
      </c>
      <c r="Y48" s="176"/>
      <c r="Z48" s="176"/>
      <c r="AA48" s="176"/>
      <c r="AB48" s="176"/>
      <c r="AC48" s="176"/>
      <c r="AD48" s="176"/>
      <c r="AE48" s="176"/>
      <c r="AF48" s="176"/>
      <c r="AG48" s="176"/>
      <c r="AH48" s="176"/>
      <c r="AI48" s="176"/>
      <c r="AJ48" s="177"/>
      <c r="AK48" s="177"/>
    </row>
    <row r="49" spans="1:37" ht="126" customHeight="1" hidden="1">
      <c r="A49" s="828"/>
      <c r="B49" s="833"/>
      <c r="C49" s="828"/>
      <c r="D49" s="828"/>
      <c r="E49" s="832"/>
      <c r="F49" s="831"/>
      <c r="G49" s="175"/>
      <c r="H49" s="173"/>
      <c r="I49" s="173"/>
      <c r="J49" s="189"/>
      <c r="K49" s="173"/>
      <c r="L49" s="173"/>
      <c r="M49" s="173"/>
      <c r="N49" s="173"/>
      <c r="O49" s="190">
        <f t="shared" si="2"/>
        <v>0</v>
      </c>
      <c r="P49" s="830"/>
      <c r="Q49" s="830"/>
      <c r="R49" s="174">
        <f>IF(COUNTA(H49:I49)=2,"Seleccione una opcion P o I",IF(ISNUMBER(O49),LOOKUP(O49,'DB'!$F$74:$G$76,'DB'!$H$74:$H$76),""))</f>
        <v>0</v>
      </c>
      <c r="S49" s="829"/>
      <c r="T49" s="829"/>
      <c r="U49" s="828"/>
      <c r="V49" s="829"/>
      <c r="W49" s="176">
        <f t="shared" si="0"/>
        <v>0</v>
      </c>
      <c r="X49" s="176">
        <f t="shared" si="1"/>
        <v>0</v>
      </c>
      <c r="Y49" s="176"/>
      <c r="Z49" s="176"/>
      <c r="AA49" s="176"/>
      <c r="AB49" s="176"/>
      <c r="AC49" s="176"/>
      <c r="AD49" s="176"/>
      <c r="AE49" s="176"/>
      <c r="AF49" s="176"/>
      <c r="AG49" s="176"/>
      <c r="AH49" s="176"/>
      <c r="AI49" s="176"/>
      <c r="AJ49" s="177"/>
      <c r="AK49" s="177"/>
    </row>
    <row r="50" spans="1:37" ht="126" customHeight="1" hidden="1">
      <c r="A50" s="828" t="e">
        <f>'SEPG-F-007'!#REF!</f>
        <v>#REF!</v>
      </c>
      <c r="B50" s="833" t="e">
        <f>'SEPG-F-007'!#REF!</f>
        <v>#REF!</v>
      </c>
      <c r="C50" s="170" t="e">
        <f>+#REF!</f>
        <v>#REF!</v>
      </c>
      <c r="D50" s="170" t="e">
        <f>+#REF!</f>
        <v>#REF!</v>
      </c>
      <c r="E50" s="171" t="e">
        <f>#REF!</f>
        <v>#REF!</v>
      </c>
      <c r="F50" s="831"/>
      <c r="G50" s="175"/>
      <c r="H50" s="173"/>
      <c r="I50" s="173"/>
      <c r="J50" s="189"/>
      <c r="K50" s="173"/>
      <c r="L50" s="173"/>
      <c r="M50" s="173"/>
      <c r="N50" s="173"/>
      <c r="O50" s="190">
        <f t="shared" si="2"/>
        <v>0</v>
      </c>
      <c r="P50" s="830">
        <f>_xlfn.IFERROR(IF(_xlfn.AVERAGEIF(H50:H52,"X",$O50:$O52)&lt;=50,0,IF(_xlfn.AVERAGEIF(H50:H52,"X",$O50:$O52)&lt;=75,-1,-2)),"")</f>
      </c>
      <c r="Q50" s="830">
        <f>_xlfn.IFERROR(IF(_xlfn.AVERAGEIF(I50:I52,"X",$O50:$O52)&lt;=50,0,IF(_xlfn.AVERAGEIF(I50:I52,"X",$O50:$O52)&lt;=75,-1,-2)),"")</f>
      </c>
      <c r="R50" s="174">
        <f>IF(COUNTA(H50:I50)=2,"Seleccione una opcion P o I",IF(ISNUMBER(O50),LOOKUP(O50,'DB'!$F$74:$G$76,'DB'!$H$74:$H$76),""))</f>
        <v>0</v>
      </c>
      <c r="S50" s="829">
        <f>_xlfn.IFERROR(IF(C50+MIN(P50:P52)&lt;1,1,C50+MIN(P50:P52)),"")</f>
      </c>
      <c r="T50" s="829" t="e">
        <f ca="1">_xlfn.IFERROR(IF(Q50&lt;&gt;0,IF(MATCH(D50,#REF!,)+Q50&lt;1,1,OFFSET(#REF!,MATCH(D50,#REF!,)+Q50,0,1,1)),D50),D50)</f>
        <v>#REF!</v>
      </c>
      <c r="U50" s="828">
        <f>_xlfn.IFERROR(+T50*S50,)</f>
        <v>0</v>
      </c>
      <c r="V50" s="829">
        <f>_xlfn.IFERROR(VLOOKUP(U50,'DB'!$B$37:$D$61,2,FALSE),"")</f>
      </c>
      <c r="W50" s="176">
        <f t="shared" si="0"/>
        <v>0</v>
      </c>
      <c r="X50" s="176">
        <f t="shared" si="1"/>
        <v>0</v>
      </c>
      <c r="Y50" s="176"/>
      <c r="Z50" s="176"/>
      <c r="AA50" s="176"/>
      <c r="AB50" s="176"/>
      <c r="AC50" s="176"/>
      <c r="AD50" s="176"/>
      <c r="AE50" s="176"/>
      <c r="AF50" s="176"/>
      <c r="AG50" s="176"/>
      <c r="AH50" s="176"/>
      <c r="AI50" s="176"/>
      <c r="AJ50" s="177"/>
      <c r="AK50" s="177"/>
    </row>
    <row r="51" spans="1:37" ht="126" customHeight="1" hidden="1">
      <c r="A51" s="828"/>
      <c r="B51" s="833"/>
      <c r="C51" s="828" t="e">
        <f>+#REF!</f>
        <v>#REF!</v>
      </c>
      <c r="D51" s="828" t="e">
        <f>+#REF!</f>
        <v>#REF!</v>
      </c>
      <c r="E51" s="832" t="e">
        <f>#REF!</f>
        <v>#REF!</v>
      </c>
      <c r="F51" s="831"/>
      <c r="G51" s="175"/>
      <c r="H51" s="173"/>
      <c r="I51" s="173"/>
      <c r="J51" s="189"/>
      <c r="K51" s="173"/>
      <c r="L51" s="173"/>
      <c r="M51" s="173"/>
      <c r="N51" s="173"/>
      <c r="O51" s="190">
        <f t="shared" si="2"/>
        <v>0</v>
      </c>
      <c r="P51" s="830"/>
      <c r="Q51" s="830"/>
      <c r="R51" s="174">
        <f>IF(COUNTA(H51:I51)=2,"Seleccione una opcion P o I",IF(ISNUMBER(O51),LOOKUP(O51,'DB'!$F$74:$G$76,'DB'!$H$74:$H$76),""))</f>
        <v>0</v>
      </c>
      <c r="S51" s="829"/>
      <c r="T51" s="829"/>
      <c r="U51" s="828"/>
      <c r="V51" s="829"/>
      <c r="W51" s="176">
        <f t="shared" si="0"/>
        <v>0</v>
      </c>
      <c r="X51" s="176">
        <f t="shared" si="1"/>
        <v>0</v>
      </c>
      <c r="Y51" s="176"/>
      <c r="Z51" s="176"/>
      <c r="AA51" s="176"/>
      <c r="AB51" s="176"/>
      <c r="AC51" s="176"/>
      <c r="AD51" s="176"/>
      <c r="AE51" s="176"/>
      <c r="AF51" s="176"/>
      <c r="AG51" s="176"/>
      <c r="AH51" s="176"/>
      <c r="AI51" s="176"/>
      <c r="AJ51" s="177"/>
      <c r="AK51" s="177"/>
    </row>
    <row r="52" spans="1:37" ht="126" customHeight="1" hidden="1">
      <c r="A52" s="828"/>
      <c r="B52" s="833"/>
      <c r="C52" s="828"/>
      <c r="D52" s="828"/>
      <c r="E52" s="832"/>
      <c r="F52" s="831"/>
      <c r="G52" s="175"/>
      <c r="H52" s="173"/>
      <c r="I52" s="173"/>
      <c r="J52" s="189"/>
      <c r="K52" s="173"/>
      <c r="L52" s="173"/>
      <c r="M52" s="173"/>
      <c r="N52" s="173"/>
      <c r="O52" s="190">
        <f t="shared" si="2"/>
        <v>0</v>
      </c>
      <c r="P52" s="830"/>
      <c r="Q52" s="830"/>
      <c r="R52" s="174">
        <f>IF(COUNTA(H52:I52)=2,"Seleccione una opcion P o I",IF(ISNUMBER(O52),LOOKUP(O52,'DB'!$F$74:$G$76,'DB'!$H$74:$H$76),""))</f>
        <v>0</v>
      </c>
      <c r="S52" s="829"/>
      <c r="T52" s="829"/>
      <c r="U52" s="828"/>
      <c r="V52" s="829"/>
      <c r="W52" s="176">
        <f t="shared" si="0"/>
        <v>0</v>
      </c>
      <c r="X52" s="176">
        <f t="shared" si="1"/>
        <v>0</v>
      </c>
      <c r="Y52" s="176"/>
      <c r="Z52" s="176"/>
      <c r="AA52" s="176"/>
      <c r="AB52" s="176"/>
      <c r="AC52" s="176"/>
      <c r="AD52" s="176"/>
      <c r="AE52" s="176"/>
      <c r="AF52" s="176"/>
      <c r="AG52" s="176"/>
      <c r="AH52" s="176"/>
      <c r="AI52" s="176"/>
      <c r="AJ52" s="177"/>
      <c r="AK52" s="177"/>
    </row>
    <row r="53" spans="1:37" ht="126" customHeight="1" hidden="1">
      <c r="A53" s="828" t="e">
        <f>'SEPG-F-007'!#REF!</f>
        <v>#REF!</v>
      </c>
      <c r="B53" s="833" t="e">
        <f>'SEPG-F-007'!#REF!</f>
        <v>#REF!</v>
      </c>
      <c r="C53" s="170" t="e">
        <f>+#REF!</f>
        <v>#REF!</v>
      </c>
      <c r="D53" s="170" t="e">
        <f>+#REF!</f>
        <v>#REF!</v>
      </c>
      <c r="E53" s="171" t="e">
        <f>#REF!</f>
        <v>#REF!</v>
      </c>
      <c r="F53" s="831"/>
      <c r="G53" s="175"/>
      <c r="H53" s="173"/>
      <c r="I53" s="173"/>
      <c r="J53" s="189"/>
      <c r="K53" s="173"/>
      <c r="L53" s="173"/>
      <c r="M53" s="173"/>
      <c r="N53" s="173"/>
      <c r="O53" s="190">
        <f t="shared" si="2"/>
        <v>0</v>
      </c>
      <c r="P53" s="830">
        <f>_xlfn.IFERROR(IF(_xlfn.AVERAGEIF(H53:H55,"X",$O53:$O55)&lt;=50,0,IF(_xlfn.AVERAGEIF(H53:H55,"X",$O53:$O55)&lt;=75,-1,-2)),"")</f>
      </c>
      <c r="Q53" s="830">
        <f>_xlfn.IFERROR(IF(_xlfn.AVERAGEIF(I53:I55,"X",$O53:$O55)&lt;=50,0,IF(_xlfn.AVERAGEIF(I53:I55,"X",$O53:$O55)&lt;=75,-1,-2)),"")</f>
      </c>
      <c r="R53" s="174">
        <f>IF(COUNTA(H53:I53)=2,"Seleccione una opcion P o I",IF(ISNUMBER(O53),LOOKUP(O53,'DB'!$F$74:$G$76,'DB'!$H$74:$H$76),""))</f>
        <v>0</v>
      </c>
      <c r="S53" s="829">
        <f>_xlfn.IFERROR(IF(C53+MIN(P53:P55)&lt;1,1,C53+MIN(P53:P55)),"")</f>
      </c>
      <c r="T53" s="829" t="e">
        <f ca="1">_xlfn.IFERROR(IF(Q53&lt;&gt;0,IF(MATCH(D53,#REF!,)+Q53&lt;1,1,OFFSET(#REF!,MATCH(D53,#REF!,)+Q53,0,1,1)),D53),D53)</f>
        <v>#REF!</v>
      </c>
      <c r="U53" s="828">
        <f>_xlfn.IFERROR(+T53*S53,)</f>
        <v>0</v>
      </c>
      <c r="V53" s="829">
        <f>_xlfn.IFERROR(VLOOKUP(U53,'DB'!$B$37:$D$61,2,FALSE),"")</f>
      </c>
      <c r="W53" s="176">
        <f t="shared" si="0"/>
        <v>0</v>
      </c>
      <c r="X53" s="176">
        <f t="shared" si="1"/>
        <v>0</v>
      </c>
      <c r="Y53" s="176"/>
      <c r="Z53" s="176"/>
      <c r="AA53" s="176"/>
      <c r="AB53" s="176"/>
      <c r="AC53" s="176"/>
      <c r="AD53" s="176"/>
      <c r="AE53" s="176"/>
      <c r="AF53" s="176"/>
      <c r="AG53" s="176"/>
      <c r="AH53" s="176"/>
      <c r="AI53" s="176"/>
      <c r="AJ53" s="177"/>
      <c r="AK53" s="177"/>
    </row>
    <row r="54" spans="1:37" ht="126" customHeight="1" hidden="1">
      <c r="A54" s="828"/>
      <c r="B54" s="833"/>
      <c r="C54" s="828" t="e">
        <f>+#REF!</f>
        <v>#REF!</v>
      </c>
      <c r="D54" s="828" t="e">
        <f>+#REF!</f>
        <v>#REF!</v>
      </c>
      <c r="E54" s="832" t="e">
        <f>#REF!</f>
        <v>#REF!</v>
      </c>
      <c r="F54" s="831"/>
      <c r="G54" s="175"/>
      <c r="H54" s="173"/>
      <c r="I54" s="173"/>
      <c r="J54" s="189"/>
      <c r="K54" s="173"/>
      <c r="L54" s="173"/>
      <c r="M54" s="173"/>
      <c r="N54" s="173"/>
      <c r="O54" s="190">
        <f t="shared" si="2"/>
        <v>0</v>
      </c>
      <c r="P54" s="830"/>
      <c r="Q54" s="830"/>
      <c r="R54" s="174">
        <f>IF(COUNTA(H54:I54)=2,"Seleccione una opcion P o I",IF(ISNUMBER(O54),LOOKUP(O54,'DB'!$F$74:$G$76,'DB'!$H$74:$H$76),""))</f>
        <v>0</v>
      </c>
      <c r="S54" s="829"/>
      <c r="T54" s="829"/>
      <c r="U54" s="828"/>
      <c r="V54" s="829"/>
      <c r="W54" s="176">
        <f t="shared" si="0"/>
        <v>0</v>
      </c>
      <c r="X54" s="176">
        <f t="shared" si="1"/>
        <v>0</v>
      </c>
      <c r="Y54" s="176"/>
      <c r="Z54" s="176"/>
      <c r="AA54" s="176"/>
      <c r="AB54" s="176"/>
      <c r="AC54" s="176"/>
      <c r="AD54" s="176"/>
      <c r="AE54" s="176"/>
      <c r="AF54" s="176"/>
      <c r="AG54" s="176"/>
      <c r="AH54" s="176"/>
      <c r="AI54" s="176"/>
      <c r="AJ54" s="177"/>
      <c r="AK54" s="177"/>
    </row>
    <row r="55" spans="1:37" ht="126" customHeight="1" hidden="1">
      <c r="A55" s="828"/>
      <c r="B55" s="833"/>
      <c r="C55" s="828"/>
      <c r="D55" s="828"/>
      <c r="E55" s="832"/>
      <c r="F55" s="831"/>
      <c r="G55" s="175"/>
      <c r="H55" s="173"/>
      <c r="I55" s="173"/>
      <c r="J55" s="189"/>
      <c r="K55" s="173"/>
      <c r="L55" s="173"/>
      <c r="M55" s="173"/>
      <c r="N55" s="173"/>
      <c r="O55" s="190">
        <f t="shared" si="2"/>
        <v>0</v>
      </c>
      <c r="P55" s="830"/>
      <c r="Q55" s="830"/>
      <c r="R55" s="174">
        <f>IF(COUNTA(H55:I55)=2,"Seleccione una opcion P o I",IF(ISNUMBER(O55),LOOKUP(O55,'DB'!$F$74:$G$76,'DB'!$H$74:$H$76),""))</f>
        <v>0</v>
      </c>
      <c r="S55" s="829"/>
      <c r="T55" s="829"/>
      <c r="U55" s="828"/>
      <c r="V55" s="829"/>
      <c r="W55" s="176">
        <f t="shared" si="0"/>
        <v>0</v>
      </c>
      <c r="X55" s="176">
        <f t="shared" si="1"/>
        <v>0</v>
      </c>
      <c r="Y55" s="176"/>
      <c r="Z55" s="176"/>
      <c r="AA55" s="176"/>
      <c r="AB55" s="176"/>
      <c r="AC55" s="176"/>
      <c r="AD55" s="176"/>
      <c r="AE55" s="176"/>
      <c r="AF55" s="176"/>
      <c r="AG55" s="176"/>
      <c r="AH55" s="176"/>
      <c r="AI55" s="176"/>
      <c r="AJ55" s="177"/>
      <c r="AK55" s="177"/>
    </row>
    <row r="56" spans="1:37" ht="126" customHeight="1" hidden="1">
      <c r="A56" s="828" t="e">
        <f>'SEPG-F-007'!#REF!</f>
        <v>#REF!</v>
      </c>
      <c r="B56" s="833" t="e">
        <f>'SEPG-F-007'!#REF!</f>
        <v>#REF!</v>
      </c>
      <c r="C56" s="170" t="e">
        <f>+#REF!</f>
        <v>#REF!</v>
      </c>
      <c r="D56" s="170" t="e">
        <f>+#REF!</f>
        <v>#REF!</v>
      </c>
      <c r="E56" s="171" t="e">
        <f>#REF!</f>
        <v>#REF!</v>
      </c>
      <c r="F56" s="831"/>
      <c r="G56" s="175"/>
      <c r="H56" s="173"/>
      <c r="I56" s="173"/>
      <c r="J56" s="189"/>
      <c r="K56" s="173"/>
      <c r="L56" s="173"/>
      <c r="M56" s="173"/>
      <c r="N56" s="173"/>
      <c r="O56" s="190">
        <f t="shared" si="2"/>
        <v>0</v>
      </c>
      <c r="P56" s="830">
        <f>_xlfn.IFERROR(IF(_xlfn.AVERAGEIF(H56:H58,"X",$O56:$O58)&lt;=50,0,IF(_xlfn.AVERAGEIF(H56:H58,"X",$O56:$O58)&lt;=75,-1,-2)),"")</f>
      </c>
      <c r="Q56" s="830">
        <f>_xlfn.IFERROR(IF(_xlfn.AVERAGEIF(I56:I58,"X",$O56:$O58)&lt;=50,0,IF(_xlfn.AVERAGEIF(I56:I58,"X",$O56:$O58)&lt;=75,-1,-2)),"")</f>
      </c>
      <c r="R56" s="174">
        <f>IF(COUNTA(H56:I56)=2,"Seleccione una opcion P o I",IF(ISNUMBER(O56),LOOKUP(O56,'DB'!$F$74:$G$76,'DB'!$H$74:$H$76),""))</f>
        <v>0</v>
      </c>
      <c r="S56" s="829">
        <f>_xlfn.IFERROR(IF(C56+MIN(P56:P58)&lt;1,1,C56+MIN(P56:P58)),"")</f>
      </c>
      <c r="T56" s="829" t="e">
        <f ca="1">_xlfn.IFERROR(IF(Q56&lt;&gt;0,IF(MATCH(D56,#REF!,)+Q56&lt;1,1,OFFSET(#REF!,MATCH(D56,#REF!,)+Q56,0,1,1)),D56),D56)</f>
        <v>#REF!</v>
      </c>
      <c r="U56" s="828">
        <f>_xlfn.IFERROR(+T56*S56,)</f>
        <v>0</v>
      </c>
      <c r="V56" s="829">
        <f>_xlfn.IFERROR(VLOOKUP(U56,'DB'!$B$37:$D$61,2,FALSE),"")</f>
      </c>
      <c r="W56" s="176">
        <f t="shared" si="0"/>
        <v>0</v>
      </c>
      <c r="X56" s="176">
        <f t="shared" si="1"/>
        <v>0</v>
      </c>
      <c r="Y56" s="176"/>
      <c r="Z56" s="176"/>
      <c r="AA56" s="176"/>
      <c r="AB56" s="176"/>
      <c r="AC56" s="176"/>
      <c r="AD56" s="176"/>
      <c r="AE56" s="176"/>
      <c r="AF56" s="176"/>
      <c r="AG56" s="176"/>
      <c r="AH56" s="176"/>
      <c r="AI56" s="176"/>
      <c r="AJ56" s="177"/>
      <c r="AK56" s="177"/>
    </row>
    <row r="57" spans="1:37" ht="126" customHeight="1" hidden="1">
      <c r="A57" s="828"/>
      <c r="B57" s="833"/>
      <c r="C57" s="828" t="e">
        <f>+#REF!</f>
        <v>#REF!</v>
      </c>
      <c r="D57" s="828" t="e">
        <f>+#REF!</f>
        <v>#REF!</v>
      </c>
      <c r="E57" s="832" t="e">
        <f>#REF!</f>
        <v>#REF!</v>
      </c>
      <c r="F57" s="831"/>
      <c r="G57" s="175"/>
      <c r="H57" s="173"/>
      <c r="I57" s="173"/>
      <c r="J57" s="189"/>
      <c r="K57" s="173"/>
      <c r="L57" s="173"/>
      <c r="M57" s="173"/>
      <c r="N57" s="173"/>
      <c r="O57" s="190">
        <f t="shared" si="2"/>
        <v>0</v>
      </c>
      <c r="P57" s="830"/>
      <c r="Q57" s="830"/>
      <c r="R57" s="174">
        <f>IF(COUNTA(H57:I57)=2,"Seleccione una opcion P o I",IF(ISNUMBER(O57),LOOKUP(O57,'DB'!$F$74:$G$76,'DB'!$H$74:$H$76),""))</f>
        <v>0</v>
      </c>
      <c r="S57" s="829"/>
      <c r="T57" s="829"/>
      <c r="U57" s="828"/>
      <c r="V57" s="829"/>
      <c r="W57" s="176">
        <f t="shared" si="0"/>
        <v>0</v>
      </c>
      <c r="X57" s="176">
        <f t="shared" si="1"/>
        <v>0</v>
      </c>
      <c r="Y57" s="176"/>
      <c r="Z57" s="176"/>
      <c r="AA57" s="176"/>
      <c r="AB57" s="176"/>
      <c r="AC57" s="176"/>
      <c r="AD57" s="176"/>
      <c r="AE57" s="176"/>
      <c r="AF57" s="176"/>
      <c r="AG57" s="176"/>
      <c r="AH57" s="176"/>
      <c r="AI57" s="176"/>
      <c r="AJ57" s="177"/>
      <c r="AK57" s="177"/>
    </row>
    <row r="58" spans="1:37" ht="126" customHeight="1" hidden="1">
      <c r="A58" s="828"/>
      <c r="B58" s="833"/>
      <c r="C58" s="828"/>
      <c r="D58" s="828"/>
      <c r="E58" s="832"/>
      <c r="F58" s="831"/>
      <c r="G58" s="175"/>
      <c r="H58" s="173"/>
      <c r="I58" s="173"/>
      <c r="J58" s="189"/>
      <c r="K58" s="173"/>
      <c r="L58" s="173"/>
      <c r="M58" s="173"/>
      <c r="N58" s="173"/>
      <c r="O58" s="190">
        <f t="shared" si="2"/>
        <v>0</v>
      </c>
      <c r="P58" s="830"/>
      <c r="Q58" s="830"/>
      <c r="R58" s="174">
        <f>IF(COUNTA(H58:I58)=2,"Seleccione una opcion P o I",IF(ISNUMBER(O58),LOOKUP(O58,'DB'!$F$74:$G$76,'DB'!$H$74:$H$76),""))</f>
        <v>0</v>
      </c>
      <c r="S58" s="829"/>
      <c r="T58" s="829"/>
      <c r="U58" s="828"/>
      <c r="V58" s="829"/>
      <c r="W58" s="176">
        <f t="shared" si="0"/>
        <v>0</v>
      </c>
      <c r="X58" s="176">
        <f t="shared" si="1"/>
        <v>0</v>
      </c>
      <c r="Y58" s="176"/>
      <c r="Z58" s="176"/>
      <c r="AA58" s="176"/>
      <c r="AB58" s="176"/>
      <c r="AC58" s="176"/>
      <c r="AD58" s="176"/>
      <c r="AE58" s="176"/>
      <c r="AF58" s="176"/>
      <c r="AG58" s="176"/>
      <c r="AH58" s="176"/>
      <c r="AI58" s="176"/>
      <c r="AJ58" s="177"/>
      <c r="AK58" s="177"/>
    </row>
    <row r="59" spans="1:37" ht="126" customHeight="1" hidden="1">
      <c r="A59" s="828" t="e">
        <f>'SEPG-F-007'!#REF!</f>
        <v>#REF!</v>
      </c>
      <c r="B59" s="833" t="e">
        <f>'SEPG-F-007'!#REF!</f>
        <v>#REF!</v>
      </c>
      <c r="C59" s="170" t="e">
        <f>+#REF!</f>
        <v>#REF!</v>
      </c>
      <c r="D59" s="170" t="e">
        <f>+#REF!</f>
        <v>#REF!</v>
      </c>
      <c r="E59" s="171" t="e">
        <f>#REF!</f>
        <v>#REF!</v>
      </c>
      <c r="F59" s="831"/>
      <c r="G59" s="175"/>
      <c r="H59" s="173"/>
      <c r="I59" s="173"/>
      <c r="J59" s="189"/>
      <c r="K59" s="173"/>
      <c r="L59" s="173"/>
      <c r="M59" s="173"/>
      <c r="N59" s="173"/>
      <c r="O59" s="190">
        <f t="shared" si="2"/>
        <v>0</v>
      </c>
      <c r="P59" s="830">
        <f>_xlfn.IFERROR(IF(_xlfn.AVERAGEIF(H59:H61,"X",$O59:$O61)&lt;=50,0,IF(_xlfn.AVERAGEIF(H59:H61,"X",$O59:$O61)&lt;=75,-1,-2)),"")</f>
      </c>
      <c r="Q59" s="830">
        <f>_xlfn.IFERROR(IF(_xlfn.AVERAGEIF(I59:I61,"X",$O59:$O61)&lt;=50,0,IF(_xlfn.AVERAGEIF(I59:I61,"X",$O59:$O61)&lt;=75,-1,-2)),"")</f>
      </c>
      <c r="R59" s="174">
        <f>IF(COUNTA(H59:I59)=2,"Seleccione una opcion P o I",IF(ISNUMBER(O59),LOOKUP(O59,'DB'!$F$74:$G$76,'DB'!$H$74:$H$76),""))</f>
        <v>0</v>
      </c>
      <c r="S59" s="829">
        <f>_xlfn.IFERROR(IF(C59+MIN(P59:P61)&lt;1,1,C59+MIN(P59:P61)),"")</f>
      </c>
      <c r="T59" s="829" t="e">
        <f ca="1">_xlfn.IFERROR(IF(Q59&lt;&gt;0,IF(MATCH(D59,#REF!,)+Q59&lt;1,1,OFFSET(#REF!,MATCH(D59,#REF!,)+Q59,0,1,1)),D59),D59)</f>
        <v>#REF!</v>
      </c>
      <c r="U59" s="828">
        <f>_xlfn.IFERROR(+T59*S59,)</f>
        <v>0</v>
      </c>
      <c r="V59" s="829">
        <f>_xlfn.IFERROR(VLOOKUP(U59,'DB'!$B$37:$D$61,2,FALSE),"")</f>
      </c>
      <c r="W59" s="176">
        <f t="shared" si="0"/>
        <v>0</v>
      </c>
      <c r="X59" s="176">
        <f t="shared" si="1"/>
        <v>0</v>
      </c>
      <c r="Y59" s="176"/>
      <c r="Z59" s="176"/>
      <c r="AA59" s="176"/>
      <c r="AB59" s="176"/>
      <c r="AC59" s="176"/>
      <c r="AD59" s="176"/>
      <c r="AE59" s="176"/>
      <c r="AF59" s="176"/>
      <c r="AG59" s="176"/>
      <c r="AH59" s="176"/>
      <c r="AI59" s="176"/>
      <c r="AJ59" s="177"/>
      <c r="AK59" s="177"/>
    </row>
    <row r="60" spans="1:37" ht="126" customHeight="1" hidden="1">
      <c r="A60" s="828"/>
      <c r="B60" s="833"/>
      <c r="C60" s="828" t="e">
        <f>+#REF!</f>
        <v>#REF!</v>
      </c>
      <c r="D60" s="828" t="e">
        <f>+#REF!</f>
        <v>#REF!</v>
      </c>
      <c r="E60" s="832" t="e">
        <f>#REF!</f>
        <v>#REF!</v>
      </c>
      <c r="F60" s="831"/>
      <c r="G60" s="175"/>
      <c r="H60" s="173"/>
      <c r="I60" s="173"/>
      <c r="J60" s="189"/>
      <c r="K60" s="173"/>
      <c r="L60" s="173"/>
      <c r="M60" s="173"/>
      <c r="N60" s="173"/>
      <c r="O60" s="190">
        <f t="shared" si="2"/>
        <v>0</v>
      </c>
      <c r="P60" s="830"/>
      <c r="Q60" s="830"/>
      <c r="R60" s="174">
        <f>IF(COUNTA(H60:I60)=2,"Seleccione una opcion P o I",IF(ISNUMBER(O60),LOOKUP(O60,'DB'!$F$74:$G$76,'DB'!$H$74:$H$76),""))</f>
        <v>0</v>
      </c>
      <c r="S60" s="829"/>
      <c r="T60" s="829"/>
      <c r="U60" s="828"/>
      <c r="V60" s="829"/>
      <c r="W60" s="176">
        <f t="shared" si="0"/>
        <v>0</v>
      </c>
      <c r="X60" s="176">
        <f t="shared" si="1"/>
        <v>0</v>
      </c>
      <c r="Y60" s="176"/>
      <c r="Z60" s="176"/>
      <c r="AA60" s="176"/>
      <c r="AB60" s="176"/>
      <c r="AC60" s="176"/>
      <c r="AD60" s="176"/>
      <c r="AE60" s="176"/>
      <c r="AF60" s="176"/>
      <c r="AG60" s="176"/>
      <c r="AH60" s="176"/>
      <c r="AI60" s="176"/>
      <c r="AJ60" s="177"/>
      <c r="AK60" s="177"/>
    </row>
    <row r="61" spans="1:37" ht="126" customHeight="1" hidden="1">
      <c r="A61" s="828"/>
      <c r="B61" s="833"/>
      <c r="C61" s="828"/>
      <c r="D61" s="828"/>
      <c r="E61" s="832"/>
      <c r="F61" s="831"/>
      <c r="G61" s="175"/>
      <c r="H61" s="173"/>
      <c r="I61" s="173"/>
      <c r="J61" s="189"/>
      <c r="K61" s="173"/>
      <c r="L61" s="173"/>
      <c r="M61" s="173"/>
      <c r="N61" s="173"/>
      <c r="O61" s="190">
        <f t="shared" si="2"/>
        <v>0</v>
      </c>
      <c r="P61" s="830"/>
      <c r="Q61" s="830"/>
      <c r="R61" s="174">
        <f>IF(COUNTA(H61:I61)=2,"Seleccione una opcion P o I",IF(ISNUMBER(O61),LOOKUP(O61,'DB'!$F$74:$G$76,'DB'!$H$74:$H$76),""))</f>
        <v>0</v>
      </c>
      <c r="S61" s="829"/>
      <c r="T61" s="829"/>
      <c r="U61" s="828"/>
      <c r="V61" s="829"/>
      <c r="W61" s="176">
        <f t="shared" si="0"/>
        <v>0</v>
      </c>
      <c r="X61" s="176">
        <f t="shared" si="1"/>
        <v>0</v>
      </c>
      <c r="Y61" s="176"/>
      <c r="Z61" s="176"/>
      <c r="AA61" s="176"/>
      <c r="AB61" s="176"/>
      <c r="AC61" s="176"/>
      <c r="AD61" s="176"/>
      <c r="AE61" s="176"/>
      <c r="AF61" s="176"/>
      <c r="AG61" s="176"/>
      <c r="AH61" s="176"/>
      <c r="AI61" s="176"/>
      <c r="AJ61" s="177"/>
      <c r="AK61" s="177"/>
    </row>
    <row r="62" spans="1:37" ht="126" customHeight="1" hidden="1">
      <c r="A62" s="828" t="e">
        <f>'SEPG-F-007'!#REF!</f>
        <v>#REF!</v>
      </c>
      <c r="B62" s="833" t="e">
        <f>'SEPG-F-007'!#REF!</f>
        <v>#REF!</v>
      </c>
      <c r="C62" s="170" t="e">
        <f>+#REF!</f>
        <v>#REF!</v>
      </c>
      <c r="D62" s="170" t="e">
        <f>+#REF!</f>
        <v>#REF!</v>
      </c>
      <c r="E62" s="171" t="e">
        <f>#REF!</f>
        <v>#REF!</v>
      </c>
      <c r="F62" s="831"/>
      <c r="G62" s="175"/>
      <c r="H62" s="173"/>
      <c r="I62" s="173"/>
      <c r="J62" s="189"/>
      <c r="K62" s="173"/>
      <c r="L62" s="173"/>
      <c r="M62" s="173"/>
      <c r="N62" s="173"/>
      <c r="O62" s="190">
        <f t="shared" si="2"/>
        <v>0</v>
      </c>
      <c r="P62" s="830">
        <f>_xlfn.IFERROR(IF(_xlfn.AVERAGEIF(H62:H64,"X",$O62:$O64)&lt;=50,0,IF(_xlfn.AVERAGEIF(H62:H64,"X",$O62:$O64)&lt;=75,-1,-2)),"")</f>
      </c>
      <c r="Q62" s="830">
        <f>_xlfn.IFERROR(IF(_xlfn.AVERAGEIF(I62:I64,"X",$O62:$O64)&lt;=50,0,IF(_xlfn.AVERAGEIF(I62:I64,"X",$O62:$O64)&lt;=75,-1,-2)),"")</f>
      </c>
      <c r="R62" s="174">
        <f>IF(COUNTA(H62:I62)=2,"Seleccione una opcion P o I",IF(ISNUMBER(O62),LOOKUP(O62,'DB'!$F$74:$G$76,'DB'!$H$74:$H$76),""))</f>
        <v>0</v>
      </c>
      <c r="S62" s="829">
        <f>_xlfn.IFERROR(IF(C62+MIN(P62:P64)&lt;1,1,C62+MIN(P62:P64)),"")</f>
      </c>
      <c r="T62" s="829" t="e">
        <f ca="1">_xlfn.IFERROR(IF(Q62&lt;&gt;0,IF(MATCH(D62,#REF!,)+Q62&lt;1,1,OFFSET(#REF!,MATCH(D62,#REF!,)+Q62,0,1,1)),D62),D62)</f>
        <v>#REF!</v>
      </c>
      <c r="U62" s="828">
        <f>_xlfn.IFERROR(+T62*S62,)</f>
        <v>0</v>
      </c>
      <c r="V62" s="829">
        <f>_xlfn.IFERROR(VLOOKUP(U62,'DB'!$B$37:$D$61,2,FALSE),"")</f>
      </c>
      <c r="W62" s="176">
        <f t="shared" si="0"/>
        <v>0</v>
      </c>
      <c r="X62" s="176">
        <f t="shared" si="1"/>
        <v>0</v>
      </c>
      <c r="Y62" s="176"/>
      <c r="Z62" s="176"/>
      <c r="AA62" s="176"/>
      <c r="AB62" s="176"/>
      <c r="AC62" s="176"/>
      <c r="AD62" s="176"/>
      <c r="AE62" s="176"/>
      <c r="AF62" s="176"/>
      <c r="AG62" s="176"/>
      <c r="AH62" s="176"/>
      <c r="AI62" s="176"/>
      <c r="AJ62" s="177"/>
      <c r="AK62" s="177"/>
    </row>
    <row r="63" spans="1:37" ht="126" customHeight="1" hidden="1">
      <c r="A63" s="828"/>
      <c r="B63" s="833"/>
      <c r="C63" s="828" t="e">
        <f>+#REF!</f>
        <v>#REF!</v>
      </c>
      <c r="D63" s="828" t="e">
        <f>+#REF!</f>
        <v>#REF!</v>
      </c>
      <c r="E63" s="832" t="e">
        <f>#REF!</f>
        <v>#REF!</v>
      </c>
      <c r="F63" s="831"/>
      <c r="G63" s="175"/>
      <c r="H63" s="173"/>
      <c r="I63" s="173"/>
      <c r="J63" s="189"/>
      <c r="K63" s="173"/>
      <c r="L63" s="173"/>
      <c r="M63" s="173"/>
      <c r="N63" s="173"/>
      <c r="O63" s="190">
        <f t="shared" si="2"/>
        <v>0</v>
      </c>
      <c r="P63" s="830"/>
      <c r="Q63" s="830"/>
      <c r="R63" s="174">
        <f>IF(COUNTA(H63:I63)=2,"Seleccione una opcion P o I",IF(ISNUMBER(O63),LOOKUP(O63,'DB'!$F$74:$G$76,'DB'!$H$74:$H$76),""))</f>
        <v>0</v>
      </c>
      <c r="S63" s="829"/>
      <c r="T63" s="829"/>
      <c r="U63" s="828"/>
      <c r="V63" s="829"/>
      <c r="W63" s="176">
        <f t="shared" si="0"/>
        <v>0</v>
      </c>
      <c r="X63" s="176">
        <f t="shared" si="1"/>
        <v>0</v>
      </c>
      <c r="Y63" s="176"/>
      <c r="Z63" s="176"/>
      <c r="AA63" s="176"/>
      <c r="AB63" s="176"/>
      <c r="AC63" s="176"/>
      <c r="AD63" s="176"/>
      <c r="AE63" s="176"/>
      <c r="AF63" s="176"/>
      <c r="AG63" s="176"/>
      <c r="AH63" s="176"/>
      <c r="AI63" s="176"/>
      <c r="AJ63" s="177"/>
      <c r="AK63" s="177"/>
    </row>
    <row r="64" spans="1:37" ht="126" customHeight="1" hidden="1">
      <c r="A64" s="828"/>
      <c r="B64" s="833"/>
      <c r="C64" s="828"/>
      <c r="D64" s="828"/>
      <c r="E64" s="832"/>
      <c r="F64" s="831"/>
      <c r="G64" s="175"/>
      <c r="H64" s="173"/>
      <c r="I64" s="173"/>
      <c r="J64" s="189"/>
      <c r="K64" s="173"/>
      <c r="L64" s="173"/>
      <c r="M64" s="173"/>
      <c r="N64" s="173"/>
      <c r="O64" s="190">
        <f t="shared" si="2"/>
        <v>0</v>
      </c>
      <c r="P64" s="830"/>
      <c r="Q64" s="830"/>
      <c r="R64" s="174">
        <f>IF(COUNTA(H64:I64)=2,"Seleccione una opcion P o I",IF(ISNUMBER(O64),LOOKUP(O64,'DB'!$F$74:$G$76,'DB'!$H$74:$H$76),""))</f>
        <v>0</v>
      </c>
      <c r="S64" s="829"/>
      <c r="T64" s="829"/>
      <c r="U64" s="828"/>
      <c r="V64" s="829"/>
      <c r="W64" s="176">
        <f t="shared" si="0"/>
        <v>0</v>
      </c>
      <c r="X64" s="176">
        <f t="shared" si="1"/>
        <v>0</v>
      </c>
      <c r="Y64" s="176"/>
      <c r="Z64" s="176"/>
      <c r="AA64" s="176"/>
      <c r="AB64" s="176"/>
      <c r="AC64" s="176"/>
      <c r="AD64" s="176"/>
      <c r="AE64" s="176"/>
      <c r="AF64" s="176"/>
      <c r="AG64" s="176"/>
      <c r="AH64" s="176"/>
      <c r="AI64" s="176"/>
      <c r="AJ64" s="177"/>
      <c r="AK64" s="177"/>
    </row>
    <row r="65" spans="1:37" ht="126" customHeight="1">
      <c r="A65" s="828">
        <v>4</v>
      </c>
      <c r="B65" s="833" t="str">
        <f>'SEPG-F-007'!C14</f>
        <v>Indebida vinculación de la entidad a procesos  judiciales.</v>
      </c>
      <c r="C65" s="170">
        <f>'SEPG-F-012'!N30</f>
        <v>3</v>
      </c>
      <c r="D65" s="170">
        <f>'SEPG-F-012'!N31</f>
        <v>7</v>
      </c>
      <c r="E65" s="171">
        <f>'SEPG-F-012'!P30</f>
        <v>21</v>
      </c>
      <c r="F65" s="831">
        <v>1</v>
      </c>
      <c r="G65" s="175" t="s">
        <v>326</v>
      </c>
      <c r="H65" s="173" t="s">
        <v>331</v>
      </c>
      <c r="I65" s="173"/>
      <c r="J65" s="194">
        <v>15</v>
      </c>
      <c r="K65" s="192">
        <v>15</v>
      </c>
      <c r="L65" s="192">
        <v>30</v>
      </c>
      <c r="M65" s="192">
        <v>15</v>
      </c>
      <c r="N65" s="192">
        <v>25</v>
      </c>
      <c r="O65" s="191">
        <f t="shared" si="2"/>
        <v>100</v>
      </c>
      <c r="P65" s="830">
        <f>_xlfn.IFERROR(IF(_xlfn.AVERAGEIF(H65:H66,"X",$O65:$O66)&lt;=50,0,IF(_xlfn.AVERAGEIF(H65:H66,"X",$O65:$O66)&lt;=75,-1,-2)),"")</f>
        <v>-2</v>
      </c>
      <c r="Q65" s="830">
        <f>_xlfn.IFERROR(IF(_xlfn.AVERAGEIF(I65:I66,"X",$O65:$O66)&lt;=50,0,IF(_xlfn.AVERAGEIF(I65:I66,"X",$O65:$O66)&lt;=75,-1,-2)),"")</f>
      </c>
      <c r="R65" s="174">
        <f>IF(COUNTA(H65:I65)=2,"Seleccione una opcion P o I",IF(ISNUMBER(O65),LOOKUP(O65,'DB'!$F$74:$G$76,'DB'!$H$74:$H$76),""))</f>
        <v>-2</v>
      </c>
      <c r="S65" s="829">
        <f>_xlfn.IFERROR(IF(C65+MIN(P65:P66)&lt;1,1,C65+MIN(P65:P66)),"")</f>
        <v>1</v>
      </c>
      <c r="T65" s="829">
        <f ca="1">_xlfn.IFERROR(IF(Q65&lt;&gt;0,IF(MATCH(D65,'SEPG-F-012'!$K$15:$N$19,)+Q65&lt;1,1,OFFSET('SEPG-F-012'!$K$15:$N$19,MATCH(D65,'SEPG-F-012'!$K$15:$N$19,)+Q65,0,1,1)),D65),D65)</f>
        <v>7</v>
      </c>
      <c r="U65" s="828">
        <f>_xlfn.IFERROR(+T65*S65,)</f>
        <v>7</v>
      </c>
      <c r="V65" s="829" t="str">
        <f>_xlfn.IFERROR(VLOOKUP(U65,'DB'!$B$37:$D$61,2,FALSE),"")</f>
        <v>Riesgo Moderado (Z-8)</v>
      </c>
      <c r="W65" s="176"/>
      <c r="X65" s="176"/>
      <c r="Y65" s="826" t="s">
        <v>149</v>
      </c>
      <c r="Z65" s="877" t="s">
        <v>485</v>
      </c>
      <c r="AA65" s="826" t="s">
        <v>328</v>
      </c>
      <c r="AB65" s="826" t="s">
        <v>319</v>
      </c>
      <c r="AC65" s="826" t="s">
        <v>329</v>
      </c>
      <c r="AD65" s="827" t="s">
        <v>292</v>
      </c>
      <c r="AE65" s="827" t="s">
        <v>293</v>
      </c>
      <c r="AF65" s="703" t="s">
        <v>330</v>
      </c>
      <c r="AG65" s="708" t="s">
        <v>530</v>
      </c>
      <c r="AH65" s="707">
        <v>1</v>
      </c>
      <c r="AI65" s="708"/>
      <c r="AJ65" s="691"/>
      <c r="AK65" s="692"/>
    </row>
    <row r="66" spans="1:37" ht="126" customHeight="1">
      <c r="A66" s="828"/>
      <c r="B66" s="833"/>
      <c r="C66" s="170" t="str">
        <f>'SEPG-F-012'!O30</f>
        <v>Posible (C)</v>
      </c>
      <c r="D66" s="170" t="str">
        <f>'SEPG-F-012'!O31</f>
        <v>Moderado</v>
      </c>
      <c r="E66" s="169" t="str">
        <f>'SEPG-F-012'!Q30</f>
        <v>Riesgo Alto (Z-13)</v>
      </c>
      <c r="F66" s="831"/>
      <c r="G66" s="175" t="s">
        <v>327</v>
      </c>
      <c r="H66" s="173" t="s">
        <v>331</v>
      </c>
      <c r="I66" s="173"/>
      <c r="J66" s="194">
        <v>15</v>
      </c>
      <c r="K66" s="192">
        <v>15</v>
      </c>
      <c r="L66" s="192">
        <v>30</v>
      </c>
      <c r="M66" s="192">
        <v>15</v>
      </c>
      <c r="N66" s="192">
        <v>25</v>
      </c>
      <c r="O66" s="191">
        <f t="shared" si="2"/>
        <v>100</v>
      </c>
      <c r="P66" s="830"/>
      <c r="Q66" s="830"/>
      <c r="R66" s="174">
        <f>IF(COUNTA(H66:I66)=2,"Seleccione una opcion P o I",IF(ISNUMBER(O66),LOOKUP(O66,'DB'!$F$74:$G$76,'DB'!$H$74:$H$76),""))</f>
        <v>-2</v>
      </c>
      <c r="S66" s="829"/>
      <c r="T66" s="829"/>
      <c r="U66" s="828"/>
      <c r="V66" s="829"/>
      <c r="W66" s="176"/>
      <c r="X66" s="176"/>
      <c r="Y66" s="826"/>
      <c r="Z66" s="877"/>
      <c r="AA66" s="826"/>
      <c r="AB66" s="826"/>
      <c r="AC66" s="826"/>
      <c r="AD66" s="827"/>
      <c r="AE66" s="827"/>
      <c r="AF66" s="873"/>
      <c r="AG66" s="708"/>
      <c r="AH66" s="708"/>
      <c r="AI66" s="708"/>
      <c r="AJ66" s="879"/>
      <c r="AK66" s="880"/>
    </row>
    <row r="67" spans="1:37" ht="126" customHeight="1">
      <c r="A67" s="699">
        <v>5</v>
      </c>
      <c r="B67" s="699" t="s">
        <v>518</v>
      </c>
      <c r="C67" s="368">
        <f>'SEPG-F-012'!N32</f>
        <v>2</v>
      </c>
      <c r="D67" s="368">
        <f>'SEPG-F-012'!N33</f>
        <v>7</v>
      </c>
      <c r="E67" s="171">
        <f>'SEPG-F-012'!P30</f>
        <v>21</v>
      </c>
      <c r="F67" s="713">
        <v>1</v>
      </c>
      <c r="G67" s="715" t="s">
        <v>520</v>
      </c>
      <c r="H67" s="709" t="s">
        <v>331</v>
      </c>
      <c r="I67" s="709"/>
      <c r="J67" s="695">
        <v>15</v>
      </c>
      <c r="K67" s="709">
        <v>15</v>
      </c>
      <c r="L67" s="709">
        <v>30</v>
      </c>
      <c r="M67" s="709">
        <v>15</v>
      </c>
      <c r="N67" s="709">
        <v>25</v>
      </c>
      <c r="O67" s="711">
        <f>IF(L67=0,0,IF(SUM(J67:N67)=0,"",SUM(J67:N67)))</f>
        <v>100</v>
      </c>
      <c r="P67" s="711">
        <f>_xlfn.IFERROR(IF(_xlfn.AVERAGEIF(H67:H68,"X",$O67:$O68)&lt;=50,0,IF(_xlfn.AVERAGEIF(H67:H68,"X",$O67:$O68)&lt;=75,-1,-2)),"")</f>
        <v>-2</v>
      </c>
      <c r="Q67" s="711">
        <f>_xlfn.IFERROR(IF(_xlfn.AVERAGEIF(I67:I68,"X",$O67:$O68)&lt;=50,0,IF(_xlfn.AVERAGEIF(I67:I68,"X",$O67:$O68)&lt;=75,-1,-2)),"")</f>
      </c>
      <c r="R67" s="174">
        <f>IF(COUNTA(H67:I67)=2,"Seleccione una opcion P o I",IF(ISNUMBER(O67),LOOKUP(O67,'DB'!$F$74:$G$76,'DB'!$H$74:$H$76),""))</f>
        <v>-2</v>
      </c>
      <c r="S67" s="701">
        <f>_xlfn.IFERROR(IF(C67+MIN(P67:P68)&lt;1,1,C67+MIN(P67:P68)),"")</f>
        <v>1</v>
      </c>
      <c r="T67" s="701">
        <f ca="1">_xlfn.IFERROR(IF(Q67&lt;&gt;0,IF(MATCH(D67,'SEPG-F-012'!$K$15:$N$19,)+Q67&lt;1,1,OFFSET('SEPG-F-012'!$K$15:$N$19,MATCH(D67,'SEPG-F-012'!$K$15:$N$19,)+Q67,0,1,1)),D67),D67)</f>
        <v>7</v>
      </c>
      <c r="U67" s="699">
        <f>_xlfn.IFERROR(+T67*S67,)</f>
        <v>7</v>
      </c>
      <c r="V67" s="701" t="str">
        <f>_xlfn.IFERROR(VLOOKUP(U67,'DB'!$B$37:$D$61,2,FALSE),"")</f>
        <v>Riesgo Moderado (Z-8)</v>
      </c>
      <c r="W67" s="176"/>
      <c r="X67" s="176"/>
      <c r="Y67" s="695" t="s">
        <v>149</v>
      </c>
      <c r="Z67" s="697" t="s">
        <v>486</v>
      </c>
      <c r="AA67" s="695" t="s">
        <v>328</v>
      </c>
      <c r="AB67" s="695" t="s">
        <v>319</v>
      </c>
      <c r="AC67" s="695" t="s">
        <v>329</v>
      </c>
      <c r="AD67" s="703" t="s">
        <v>292</v>
      </c>
      <c r="AE67" s="703" t="s">
        <v>293</v>
      </c>
      <c r="AF67" s="703" t="s">
        <v>330</v>
      </c>
      <c r="AG67" s="705" t="s">
        <v>533</v>
      </c>
      <c r="AH67" s="707">
        <v>1</v>
      </c>
      <c r="AI67" s="708"/>
      <c r="AJ67" s="691"/>
      <c r="AK67" s="692"/>
    </row>
    <row r="68" spans="1:37" ht="126" customHeight="1">
      <c r="A68" s="700"/>
      <c r="B68" s="700"/>
      <c r="C68" s="369" t="str">
        <f>'SEPG-F-012'!O32</f>
        <v>Improbable (D)</v>
      </c>
      <c r="D68" s="369" t="str">
        <f>'SEPG-F-012'!O33</f>
        <v>Moderado</v>
      </c>
      <c r="E68" s="370" t="str">
        <f>'SEPG-F-012'!Q32</f>
        <v>Riesgo Moderado (Z-9)</v>
      </c>
      <c r="F68" s="714"/>
      <c r="G68" s="716"/>
      <c r="H68" s="710"/>
      <c r="I68" s="710"/>
      <c r="J68" s="696"/>
      <c r="K68" s="710"/>
      <c r="L68" s="710"/>
      <c r="M68" s="710"/>
      <c r="N68" s="710"/>
      <c r="O68" s="712"/>
      <c r="P68" s="712"/>
      <c r="Q68" s="712"/>
      <c r="R68" s="358">
        <f>IF(COUNTA(H68:I68)=2,"Seleccione una opcion P o I",IF(ISNUMBER(O68),LOOKUP(O68,'DB'!$F$74:$G$76,'DB'!$H$74:$H$76),""))</f>
      </c>
      <c r="S68" s="702"/>
      <c r="T68" s="702"/>
      <c r="U68" s="700"/>
      <c r="V68" s="702"/>
      <c r="W68" s="359"/>
      <c r="X68" s="359"/>
      <c r="Y68" s="696"/>
      <c r="Z68" s="698"/>
      <c r="AA68" s="696"/>
      <c r="AB68" s="696"/>
      <c r="AC68" s="696"/>
      <c r="AD68" s="704"/>
      <c r="AE68" s="704"/>
      <c r="AF68" s="704"/>
      <c r="AG68" s="706"/>
      <c r="AH68" s="708"/>
      <c r="AI68" s="708"/>
      <c r="AJ68" s="693"/>
      <c r="AK68" s="694"/>
    </row>
    <row r="69" spans="1:37" ht="126" customHeight="1">
      <c r="A69" s="699">
        <v>6</v>
      </c>
      <c r="B69" s="699" t="s">
        <v>509</v>
      </c>
      <c r="C69" s="170">
        <f>'SEPG-F-012'!N34</f>
        <v>2</v>
      </c>
      <c r="D69" s="170">
        <f>'SEPG-F-012'!N35</f>
        <v>6</v>
      </c>
      <c r="E69" s="171">
        <f>'SEPG-F-012'!P32</f>
        <v>14</v>
      </c>
      <c r="F69" s="713">
        <v>1</v>
      </c>
      <c r="G69" s="383" t="s">
        <v>510</v>
      </c>
      <c r="H69" s="185" t="s">
        <v>331</v>
      </c>
      <c r="I69" s="185"/>
      <c r="J69" s="178">
        <v>15</v>
      </c>
      <c r="K69" s="185">
        <v>15</v>
      </c>
      <c r="L69" s="185">
        <v>30</v>
      </c>
      <c r="M69" s="185">
        <v>15</v>
      </c>
      <c r="N69" s="185">
        <v>25</v>
      </c>
      <c r="O69" s="387">
        <f t="shared" si="2"/>
        <v>100</v>
      </c>
      <c r="P69" s="711">
        <f>_xlfn.IFERROR(IF(_xlfn.AVERAGEIF(H69:H70,"X",$O69:$O70)&lt;=50,0,IF(_xlfn.AVERAGEIF(H69:H70,"X",$O69:$O70)&lt;=75,-1,-2)),"")</f>
        <v>-2</v>
      </c>
      <c r="Q69" s="711">
        <f>_xlfn.IFERROR(IF(_xlfn.AVERAGEIF(I69:I70,"X",$O69:$O70)&lt;=50,0,IF(_xlfn.AVERAGEIF(I69:I70,"X",$O69:$O70)&lt;=75,-1,-2)),"")</f>
      </c>
      <c r="R69" s="174">
        <f>IF(COUNTA(H69:I69)=2,"Seleccione una opcion P o I",IF(ISNUMBER(O69),LOOKUP(O69,'DB'!$F$74:$G$76,'DB'!$H$74:$H$76),""))</f>
        <v>-2</v>
      </c>
      <c r="S69" s="701">
        <f>_xlfn.IFERROR(IF(C69+MIN(P69:P70)&lt;1,1,C69+MIN(P69:P70)),"")</f>
        <v>1</v>
      </c>
      <c r="T69" s="701">
        <f ca="1">_xlfn.IFERROR(IF(Q69&lt;&gt;0,IF(MATCH(D69,'SEPG-F-012'!$K$15:$N$19,)+Q69&lt;1,1,OFFSET('SEPG-F-012'!$K$15:$N$19,MATCH(D69,'SEPG-F-012'!$K$15:$N$19,)+Q69,0,1,1)),D69),D69)</f>
        <v>6</v>
      </c>
      <c r="U69" s="699">
        <f>_xlfn.IFERROR(+T69*S69,)</f>
        <v>6</v>
      </c>
      <c r="V69" s="701" t="str">
        <f>_xlfn.IFERROR(VLOOKUP(U69,'DB'!$B$37:$D$61,2,FALSE),"")</f>
        <v>Riesgo Bajo (Z-4)</v>
      </c>
      <c r="W69" s="176"/>
      <c r="X69" s="176"/>
      <c r="Y69" s="695" t="s">
        <v>149</v>
      </c>
      <c r="Z69" s="697" t="s">
        <v>522</v>
      </c>
      <c r="AA69" s="695" t="s">
        <v>449</v>
      </c>
      <c r="AB69" s="695" t="s">
        <v>513</v>
      </c>
      <c r="AC69" s="695" t="s">
        <v>329</v>
      </c>
      <c r="AD69" s="703" t="s">
        <v>292</v>
      </c>
      <c r="AE69" s="703" t="s">
        <v>293</v>
      </c>
      <c r="AF69" s="703" t="s">
        <v>330</v>
      </c>
      <c r="AG69" s="883" t="s">
        <v>529</v>
      </c>
      <c r="AH69" s="723">
        <v>1</v>
      </c>
      <c r="AI69" s="885"/>
      <c r="AJ69" s="691"/>
      <c r="AK69" s="692"/>
    </row>
    <row r="70" spans="1:37" ht="126" customHeight="1" thickBot="1">
      <c r="A70" s="700"/>
      <c r="B70" s="700"/>
      <c r="C70" s="179" t="str">
        <f>'SEPG-F-012'!O34</f>
        <v>Improbable (D)</v>
      </c>
      <c r="D70" s="179" t="str">
        <f>'SEPG-F-012'!O35</f>
        <v>Menor</v>
      </c>
      <c r="E70" s="181" t="str">
        <f>'SEPG-F-012'!Q34</f>
        <v>Riesgo Bajo (Z-5)</v>
      </c>
      <c r="F70" s="714"/>
      <c r="G70" s="384" t="s">
        <v>511</v>
      </c>
      <c r="H70" s="385" t="s">
        <v>331</v>
      </c>
      <c r="I70" s="385"/>
      <c r="J70" s="178">
        <v>15</v>
      </c>
      <c r="K70" s="185">
        <v>15</v>
      </c>
      <c r="L70" s="185">
        <v>30</v>
      </c>
      <c r="M70" s="185">
        <v>15</v>
      </c>
      <c r="N70" s="185">
        <v>25</v>
      </c>
      <c r="O70" s="387">
        <f>IF(L70=0,0,IF(SUM(J70:N70)=0,"",SUM(J70:N70)))</f>
        <v>100</v>
      </c>
      <c r="P70" s="881"/>
      <c r="Q70" s="881"/>
      <c r="R70" s="386">
        <f>IF(COUNTA(H70:I70)=2,"Seleccione una opcion P o I",IF(ISNUMBER(O70),LOOKUP(O70,'DB'!$F$74:$G$76,'DB'!$H$74:$H$76),""))</f>
        <v>-2</v>
      </c>
      <c r="S70" s="882"/>
      <c r="T70" s="882"/>
      <c r="U70" s="700"/>
      <c r="V70" s="702"/>
      <c r="W70" s="359"/>
      <c r="X70" s="359"/>
      <c r="Y70" s="696"/>
      <c r="Z70" s="698"/>
      <c r="AA70" s="696"/>
      <c r="AB70" s="696"/>
      <c r="AC70" s="696"/>
      <c r="AD70" s="704"/>
      <c r="AE70" s="704"/>
      <c r="AF70" s="704"/>
      <c r="AG70" s="884"/>
      <c r="AH70" s="869"/>
      <c r="AI70" s="886"/>
      <c r="AJ70" s="693"/>
      <c r="AK70" s="694"/>
    </row>
    <row r="71" spans="1:38" ht="126" customHeight="1">
      <c r="A71" s="749" t="s">
        <v>467</v>
      </c>
      <c r="B71" s="750"/>
      <c r="C71" s="750"/>
      <c r="D71" s="750"/>
      <c r="E71" s="750"/>
      <c r="F71" s="750"/>
      <c r="G71" s="750"/>
      <c r="H71" s="750"/>
      <c r="I71" s="753" t="s">
        <v>512</v>
      </c>
      <c r="J71" s="754"/>
      <c r="K71" s="754"/>
      <c r="L71" s="754"/>
      <c r="M71" s="754"/>
      <c r="N71" s="754"/>
      <c r="O71" s="754"/>
      <c r="P71" s="754"/>
      <c r="Q71" s="754"/>
      <c r="R71" s="754"/>
      <c r="S71" s="754"/>
      <c r="T71" s="754"/>
      <c r="U71" s="754"/>
      <c r="V71" s="754"/>
      <c r="W71" s="754"/>
      <c r="X71" s="754"/>
      <c r="Y71" s="754"/>
      <c r="Z71" s="754"/>
      <c r="AA71" s="754"/>
      <c r="AB71" s="754"/>
      <c r="AC71" s="754"/>
      <c r="AD71" s="754"/>
      <c r="AE71" s="754"/>
      <c r="AF71" s="754"/>
      <c r="AG71" s="754"/>
      <c r="AH71" s="754"/>
      <c r="AI71" s="754"/>
      <c r="AJ71" s="754"/>
      <c r="AK71" s="755"/>
      <c r="AL71" s="177"/>
    </row>
    <row r="72" spans="1:38" ht="126" customHeight="1">
      <c r="A72" s="751"/>
      <c r="B72" s="752"/>
      <c r="C72" s="752"/>
      <c r="D72" s="752"/>
      <c r="E72" s="752"/>
      <c r="F72" s="752"/>
      <c r="G72" s="752"/>
      <c r="H72" s="752"/>
      <c r="I72" s="756" t="s">
        <v>468</v>
      </c>
      <c r="J72" s="757"/>
      <c r="K72" s="757"/>
      <c r="L72" s="757" t="s">
        <v>138</v>
      </c>
      <c r="M72" s="757"/>
      <c r="N72" s="757"/>
      <c r="O72" s="757"/>
      <c r="P72" s="757"/>
      <c r="Q72" s="757"/>
      <c r="R72" s="757"/>
      <c r="S72" s="757"/>
      <c r="T72" s="757"/>
      <c r="U72" s="757"/>
      <c r="V72" s="757" t="s">
        <v>139</v>
      </c>
      <c r="W72" s="757"/>
      <c r="X72" s="757"/>
      <c r="Y72" s="757" t="s">
        <v>291</v>
      </c>
      <c r="Z72" s="757"/>
      <c r="AA72" s="757"/>
      <c r="AB72" s="757" t="s">
        <v>469</v>
      </c>
      <c r="AC72" s="757"/>
      <c r="AD72" s="757"/>
      <c r="AE72" s="757" t="s">
        <v>270</v>
      </c>
      <c r="AF72" s="887"/>
      <c r="AG72" s="843" t="s">
        <v>272</v>
      </c>
      <c r="AH72" s="843"/>
      <c r="AI72" s="843"/>
      <c r="AJ72" s="843"/>
      <c r="AK72" s="844"/>
      <c r="AL72" s="177"/>
    </row>
    <row r="73" spans="1:38" ht="126" customHeight="1" thickBot="1">
      <c r="A73" s="354" t="s">
        <v>9</v>
      </c>
      <c r="B73" s="847" t="s">
        <v>241</v>
      </c>
      <c r="C73" s="847"/>
      <c r="D73" s="847" t="s">
        <v>470</v>
      </c>
      <c r="E73" s="847"/>
      <c r="F73" s="848" t="s">
        <v>471</v>
      </c>
      <c r="G73" s="849"/>
      <c r="H73" s="850"/>
      <c r="I73" s="758"/>
      <c r="J73" s="758"/>
      <c r="K73" s="758"/>
      <c r="L73" s="758" t="s">
        <v>41</v>
      </c>
      <c r="M73" s="758"/>
      <c r="N73" s="758"/>
      <c r="O73" s="758" t="s">
        <v>144</v>
      </c>
      <c r="P73" s="758"/>
      <c r="Q73" s="758"/>
      <c r="R73" s="758" t="s">
        <v>145</v>
      </c>
      <c r="S73" s="758"/>
      <c r="T73" s="758"/>
      <c r="U73" s="758"/>
      <c r="V73" s="758" t="s">
        <v>146</v>
      </c>
      <c r="W73" s="758"/>
      <c r="X73" s="355" t="s">
        <v>147</v>
      </c>
      <c r="Y73" s="758"/>
      <c r="Z73" s="758"/>
      <c r="AA73" s="758"/>
      <c r="AB73" s="758"/>
      <c r="AC73" s="758"/>
      <c r="AD73" s="758"/>
      <c r="AE73" s="758"/>
      <c r="AF73" s="888"/>
      <c r="AG73" s="845"/>
      <c r="AH73" s="845"/>
      <c r="AI73" s="845"/>
      <c r="AJ73" s="845"/>
      <c r="AK73" s="846"/>
      <c r="AL73" s="177"/>
    </row>
    <row r="74" spans="1:38" ht="126" customHeight="1">
      <c r="A74" s="199">
        <v>1</v>
      </c>
      <c r="B74" s="851" t="str">
        <f>'SEPG-F-007'!C18</f>
        <v>Homogeneizar criterior jurídicos en el desarrollo de las actividades propias</v>
      </c>
      <c r="C74" s="851"/>
      <c r="D74" s="851">
        <f>MODE('SEPG-F-012'!AH24:AH28)</f>
        <v>3</v>
      </c>
      <c r="E74" s="851"/>
      <c r="F74" s="852" t="s">
        <v>430</v>
      </c>
      <c r="G74" s="852"/>
      <c r="H74" s="852"/>
      <c r="I74" s="853" t="s">
        <v>484</v>
      </c>
      <c r="J74" s="854"/>
      <c r="K74" s="854"/>
      <c r="L74" s="855" t="s">
        <v>474</v>
      </c>
      <c r="M74" s="855"/>
      <c r="N74" s="855"/>
      <c r="O74" s="892" t="s">
        <v>475</v>
      </c>
      <c r="P74" s="892"/>
      <c r="Q74" s="892"/>
      <c r="R74" s="855" t="s">
        <v>476</v>
      </c>
      <c r="S74" s="855"/>
      <c r="T74" s="855"/>
      <c r="U74" s="855"/>
      <c r="V74" s="893">
        <v>43235</v>
      </c>
      <c r="W74" s="855"/>
      <c r="X74" s="366"/>
      <c r="Y74" s="889" t="s">
        <v>505</v>
      </c>
      <c r="Z74" s="889"/>
      <c r="AA74" s="889"/>
      <c r="AB74" s="890" t="s">
        <v>519</v>
      </c>
      <c r="AC74" s="890"/>
      <c r="AD74" s="890"/>
      <c r="AE74" s="743">
        <v>0.7</v>
      </c>
      <c r="AF74" s="891"/>
      <c r="AG74" s="743"/>
      <c r="AH74" s="743"/>
      <c r="AI74" s="743"/>
      <c r="AJ74" s="743"/>
      <c r="AK74" s="744"/>
      <c r="AL74" s="177"/>
    </row>
    <row r="75" spans="1:37" s="94" customFormat="1" ht="18.75" thickBot="1">
      <c r="A75" s="360"/>
      <c r="B75" s="361"/>
      <c r="C75" s="362"/>
      <c r="D75" s="362"/>
      <c r="E75" s="362"/>
      <c r="F75" s="363"/>
      <c r="G75" s="361"/>
      <c r="H75" s="361"/>
      <c r="I75" s="361"/>
      <c r="J75" s="361"/>
      <c r="K75" s="361"/>
      <c r="L75" s="361"/>
      <c r="M75" s="361"/>
      <c r="N75" s="361"/>
      <c r="O75" s="364"/>
      <c r="P75" s="364"/>
      <c r="Q75" s="364"/>
      <c r="R75" s="361"/>
      <c r="S75" s="361"/>
      <c r="T75" s="361"/>
      <c r="U75" s="361"/>
      <c r="V75" s="361"/>
      <c r="W75" s="361"/>
      <c r="X75" s="361"/>
      <c r="Y75" s="361"/>
      <c r="Z75" s="361"/>
      <c r="AA75" s="361"/>
      <c r="AB75" s="361"/>
      <c r="AC75" s="361"/>
      <c r="AD75" s="361"/>
      <c r="AE75" s="361"/>
      <c r="AF75" s="361"/>
      <c r="AG75" s="361"/>
      <c r="AH75" s="361"/>
      <c r="AI75" s="361"/>
      <c r="AJ75" s="361"/>
      <c r="AK75" s="365"/>
    </row>
    <row r="76" spans="1:37" s="152" customFormat="1" ht="72" customHeight="1" thickBot="1">
      <c r="A76" s="737" t="s">
        <v>455</v>
      </c>
      <c r="B76" s="738"/>
      <c r="C76" s="738"/>
      <c r="D76" s="738"/>
      <c r="E76" s="738"/>
      <c r="F76" s="738"/>
      <c r="G76" s="738"/>
      <c r="H76" s="738"/>
      <c r="I76" s="738"/>
      <c r="J76" s="738"/>
      <c r="K76" s="738"/>
      <c r="L76" s="738"/>
      <c r="M76" s="738"/>
      <c r="N76" s="738"/>
      <c r="O76" s="738" t="s">
        <v>6</v>
      </c>
      <c r="P76" s="738"/>
      <c r="Q76" s="738"/>
      <c r="R76" s="738"/>
      <c r="S76" s="738"/>
      <c r="T76" s="738"/>
      <c r="U76" s="738"/>
      <c r="V76" s="738"/>
      <c r="W76" s="738"/>
      <c r="X76" s="739"/>
      <c r="Y76" s="740" t="s">
        <v>472</v>
      </c>
      <c r="Z76" s="741"/>
      <c r="AA76" s="741"/>
      <c r="AB76" s="741"/>
      <c r="AC76" s="741"/>
      <c r="AD76" s="741"/>
      <c r="AE76" s="741"/>
      <c r="AF76" s="741"/>
      <c r="AG76" s="741"/>
      <c r="AH76" s="741"/>
      <c r="AI76" s="741"/>
      <c r="AJ76" s="741"/>
      <c r="AK76" s="742"/>
    </row>
    <row r="77" spans="1:37" ht="30" customHeight="1" thickBot="1">
      <c r="A77" s="735" t="s">
        <v>41</v>
      </c>
      <c r="B77" s="730"/>
      <c r="C77" s="730"/>
      <c r="D77" s="730"/>
      <c r="E77" s="730"/>
      <c r="F77" s="730"/>
      <c r="G77" s="730"/>
      <c r="H77" s="730" t="s">
        <v>144</v>
      </c>
      <c r="I77" s="730"/>
      <c r="J77" s="730"/>
      <c r="K77" s="730"/>
      <c r="L77" s="730"/>
      <c r="M77" s="730"/>
      <c r="N77" s="356" t="s">
        <v>389</v>
      </c>
      <c r="O77" s="731" t="s">
        <v>41</v>
      </c>
      <c r="P77" s="736"/>
      <c r="Q77" s="731" t="s">
        <v>144</v>
      </c>
      <c r="R77" s="733"/>
      <c r="S77" s="733"/>
      <c r="T77" s="736"/>
      <c r="U77" s="730" t="s">
        <v>389</v>
      </c>
      <c r="V77" s="730"/>
      <c r="W77" s="730" t="s">
        <v>389</v>
      </c>
      <c r="X77" s="730"/>
      <c r="Y77" s="730" t="s">
        <v>41</v>
      </c>
      <c r="Z77" s="730"/>
      <c r="AA77" s="730"/>
      <c r="AB77" s="730" t="s">
        <v>144</v>
      </c>
      <c r="AC77" s="730"/>
      <c r="AD77" s="730"/>
      <c r="AE77" s="731"/>
      <c r="AF77" s="732" t="s">
        <v>389</v>
      </c>
      <c r="AG77" s="733"/>
      <c r="AH77" s="357"/>
      <c r="AI77" s="733" t="s">
        <v>473</v>
      </c>
      <c r="AJ77" s="733"/>
      <c r="AK77" s="734"/>
    </row>
    <row r="78" spans="1:37" ht="24.75" customHeight="1">
      <c r="A78" s="717" t="s">
        <v>438</v>
      </c>
      <c r="B78" s="718"/>
      <c r="C78" s="718"/>
      <c r="D78" s="718"/>
      <c r="E78" s="718"/>
      <c r="F78" s="718"/>
      <c r="G78" s="719"/>
      <c r="H78" s="601" t="s">
        <v>488</v>
      </c>
      <c r="I78" s="513"/>
      <c r="J78" s="513"/>
      <c r="K78" s="513"/>
      <c r="L78" s="513"/>
      <c r="M78" s="513"/>
      <c r="N78" s="335">
        <v>43139</v>
      </c>
      <c r="O78" s="729" t="s">
        <v>500</v>
      </c>
      <c r="P78" s="718"/>
      <c r="Q78" s="727" t="s">
        <v>501</v>
      </c>
      <c r="R78" s="721"/>
      <c r="S78" s="721"/>
      <c r="T78" s="722"/>
      <c r="U78" s="525"/>
      <c r="V78" s="524"/>
      <c r="W78" s="525"/>
      <c r="X78" s="524"/>
      <c r="Y78" s="524" t="s">
        <v>474</v>
      </c>
      <c r="Z78" s="524"/>
      <c r="AA78" s="524"/>
      <c r="AB78" s="526" t="s">
        <v>475</v>
      </c>
      <c r="AC78" s="526"/>
      <c r="AD78" s="526"/>
      <c r="AE78" s="526"/>
      <c r="AF78" s="728"/>
      <c r="AG78" s="719"/>
      <c r="AH78" s="729"/>
      <c r="AI78" s="718"/>
      <c r="AJ78" s="718"/>
      <c r="AK78" s="719"/>
    </row>
    <row r="79" spans="1:37" ht="37.5" customHeight="1">
      <c r="A79" s="720" t="s">
        <v>441</v>
      </c>
      <c r="B79" s="721"/>
      <c r="C79" s="721"/>
      <c r="D79" s="721"/>
      <c r="E79" s="721"/>
      <c r="F79" s="721"/>
      <c r="G79" s="722"/>
      <c r="H79" s="601" t="s">
        <v>487</v>
      </c>
      <c r="I79" s="513"/>
      <c r="J79" s="513"/>
      <c r="K79" s="513"/>
      <c r="L79" s="513"/>
      <c r="M79" s="513"/>
      <c r="N79" s="336">
        <v>43139</v>
      </c>
      <c r="O79" s="727" t="s">
        <v>442</v>
      </c>
      <c r="P79" s="721"/>
      <c r="Q79" s="727" t="s">
        <v>319</v>
      </c>
      <c r="R79" s="721"/>
      <c r="S79" s="721"/>
      <c r="T79" s="722"/>
      <c r="U79" s="514"/>
      <c r="V79" s="513"/>
      <c r="W79" s="514"/>
      <c r="X79" s="513"/>
      <c r="Y79" s="513"/>
      <c r="Z79" s="513"/>
      <c r="AA79" s="513"/>
      <c r="AB79" s="513"/>
      <c r="AC79" s="513"/>
      <c r="AD79" s="513"/>
      <c r="AE79" s="513"/>
      <c r="AF79" s="727"/>
      <c r="AG79" s="722"/>
      <c r="AH79" s="727"/>
      <c r="AI79" s="721"/>
      <c r="AJ79" s="721"/>
      <c r="AK79" s="722"/>
    </row>
    <row r="80" spans="1:37" ht="18.75" customHeight="1">
      <c r="A80" s="720" t="s">
        <v>439</v>
      </c>
      <c r="B80" s="721"/>
      <c r="C80" s="721"/>
      <c r="D80" s="721"/>
      <c r="E80" s="721"/>
      <c r="F80" s="721"/>
      <c r="G80" s="722"/>
      <c r="H80" s="513" t="s">
        <v>490</v>
      </c>
      <c r="I80" s="513"/>
      <c r="J80" s="513"/>
      <c r="K80" s="513"/>
      <c r="L80" s="513"/>
      <c r="M80" s="513"/>
      <c r="N80" s="336">
        <v>43139</v>
      </c>
      <c r="O80" s="727" t="s">
        <v>443</v>
      </c>
      <c r="P80" s="721"/>
      <c r="Q80" s="727" t="s">
        <v>494</v>
      </c>
      <c r="R80" s="721"/>
      <c r="S80" s="721"/>
      <c r="T80" s="722"/>
      <c r="U80" s="514"/>
      <c r="V80" s="513"/>
      <c r="W80" s="514"/>
      <c r="X80" s="513"/>
      <c r="Y80" s="513"/>
      <c r="Z80" s="513"/>
      <c r="AA80" s="513"/>
      <c r="AB80" s="513"/>
      <c r="AC80" s="513"/>
      <c r="AD80" s="513"/>
      <c r="AE80" s="513"/>
      <c r="AF80" s="727"/>
      <c r="AG80" s="722"/>
      <c r="AH80" s="727"/>
      <c r="AI80" s="721"/>
      <c r="AJ80" s="721"/>
      <c r="AK80" s="722"/>
    </row>
    <row r="81" spans="1:37" ht="41.25" customHeight="1">
      <c r="A81" s="720" t="s">
        <v>444</v>
      </c>
      <c r="B81" s="721"/>
      <c r="C81" s="721"/>
      <c r="D81" s="721"/>
      <c r="E81" s="721"/>
      <c r="F81" s="721"/>
      <c r="G81" s="722"/>
      <c r="H81" s="601" t="s">
        <v>489</v>
      </c>
      <c r="I81" s="513"/>
      <c r="J81" s="513"/>
      <c r="K81" s="513"/>
      <c r="L81" s="513"/>
      <c r="M81" s="513"/>
      <c r="N81" s="336">
        <v>43139</v>
      </c>
      <c r="O81" s="727" t="s">
        <v>445</v>
      </c>
      <c r="P81" s="721"/>
      <c r="Q81" s="727" t="s">
        <v>495</v>
      </c>
      <c r="R81" s="721"/>
      <c r="S81" s="721"/>
      <c r="T81" s="722"/>
      <c r="U81" s="514"/>
      <c r="V81" s="513"/>
      <c r="W81" s="514"/>
      <c r="X81" s="513"/>
      <c r="Y81" s="513"/>
      <c r="Z81" s="513"/>
      <c r="AA81" s="513"/>
      <c r="AB81" s="513"/>
      <c r="AC81" s="513"/>
      <c r="AD81" s="513"/>
      <c r="AE81" s="513"/>
      <c r="AF81" s="727"/>
      <c r="AG81" s="722"/>
      <c r="AH81" s="727"/>
      <c r="AI81" s="721"/>
      <c r="AJ81" s="721"/>
      <c r="AK81" s="722"/>
    </row>
    <row r="82" spans="1:37" ht="18.75" customHeight="1">
      <c r="A82" s="720" t="s">
        <v>446</v>
      </c>
      <c r="B82" s="721"/>
      <c r="C82" s="721"/>
      <c r="D82" s="721"/>
      <c r="E82" s="721"/>
      <c r="F82" s="721"/>
      <c r="G82" s="722"/>
      <c r="H82" s="513" t="s">
        <v>491</v>
      </c>
      <c r="I82" s="513"/>
      <c r="J82" s="513"/>
      <c r="K82" s="513"/>
      <c r="L82" s="513"/>
      <c r="M82" s="513"/>
      <c r="N82" s="336">
        <v>43139</v>
      </c>
      <c r="O82" s="727" t="s">
        <v>447</v>
      </c>
      <c r="P82" s="721"/>
      <c r="Q82" s="727" t="s">
        <v>496</v>
      </c>
      <c r="R82" s="721"/>
      <c r="S82" s="721"/>
      <c r="T82" s="722"/>
      <c r="U82" s="514"/>
      <c r="V82" s="513"/>
      <c r="W82" s="514"/>
      <c r="X82" s="513"/>
      <c r="Y82" s="513"/>
      <c r="Z82" s="513"/>
      <c r="AA82" s="513"/>
      <c r="AB82" s="513"/>
      <c r="AC82" s="513"/>
      <c r="AD82" s="513"/>
      <c r="AE82" s="513"/>
      <c r="AF82" s="727"/>
      <c r="AG82" s="722"/>
      <c r="AH82" s="727"/>
      <c r="AI82" s="721"/>
      <c r="AJ82" s="721"/>
      <c r="AK82" s="722"/>
    </row>
    <row r="83" spans="1:37" ht="18.75" customHeight="1">
      <c r="A83" s="720" t="s">
        <v>448</v>
      </c>
      <c r="B83" s="721"/>
      <c r="C83" s="721"/>
      <c r="D83" s="721"/>
      <c r="E83" s="721"/>
      <c r="F83" s="721"/>
      <c r="G83" s="722"/>
      <c r="H83" s="513" t="s">
        <v>492</v>
      </c>
      <c r="I83" s="513"/>
      <c r="J83" s="513"/>
      <c r="K83" s="513"/>
      <c r="L83" s="513"/>
      <c r="M83" s="513"/>
      <c r="N83" s="336">
        <v>43139</v>
      </c>
      <c r="O83" s="727" t="s">
        <v>449</v>
      </c>
      <c r="P83" s="721"/>
      <c r="Q83" s="727" t="s">
        <v>497</v>
      </c>
      <c r="R83" s="721"/>
      <c r="S83" s="721"/>
      <c r="T83" s="722"/>
      <c r="U83" s="514"/>
      <c r="V83" s="513"/>
      <c r="W83" s="514"/>
      <c r="X83" s="513"/>
      <c r="Y83" s="513"/>
      <c r="Z83" s="513"/>
      <c r="AA83" s="513"/>
      <c r="AB83" s="513"/>
      <c r="AC83" s="513"/>
      <c r="AD83" s="513"/>
      <c r="AE83" s="513"/>
      <c r="AF83" s="727"/>
      <c r="AG83" s="722"/>
      <c r="AH83" s="727"/>
      <c r="AI83" s="721"/>
      <c r="AJ83" s="721"/>
      <c r="AK83" s="722"/>
    </row>
    <row r="84" spans="1:37" ht="32.25" customHeight="1">
      <c r="A84" s="720" t="s">
        <v>450</v>
      </c>
      <c r="B84" s="721"/>
      <c r="C84" s="721"/>
      <c r="D84" s="721"/>
      <c r="E84" s="721"/>
      <c r="F84" s="721"/>
      <c r="G84" s="722"/>
      <c r="H84" s="513" t="s">
        <v>493</v>
      </c>
      <c r="I84" s="513"/>
      <c r="J84" s="513"/>
      <c r="K84" s="513"/>
      <c r="L84" s="513"/>
      <c r="M84" s="513"/>
      <c r="N84" s="336">
        <v>43139</v>
      </c>
      <c r="O84" s="727" t="s">
        <v>451</v>
      </c>
      <c r="P84" s="721"/>
      <c r="Q84" s="727" t="s">
        <v>498</v>
      </c>
      <c r="R84" s="721"/>
      <c r="S84" s="721"/>
      <c r="T84" s="722"/>
      <c r="U84" s="514"/>
      <c r="V84" s="513"/>
      <c r="W84" s="514"/>
      <c r="X84" s="513"/>
      <c r="Y84" s="513"/>
      <c r="Z84" s="513"/>
      <c r="AA84" s="513"/>
      <c r="AB84" s="513"/>
      <c r="AC84" s="513"/>
      <c r="AD84" s="513"/>
      <c r="AE84" s="513"/>
      <c r="AF84" s="727"/>
      <c r="AG84" s="722"/>
      <c r="AH84" s="727"/>
      <c r="AI84" s="721"/>
      <c r="AJ84" s="721"/>
      <c r="AK84" s="722"/>
    </row>
    <row r="85" spans="1:37" ht="18">
      <c r="A85" s="720"/>
      <c r="B85" s="721"/>
      <c r="C85" s="721"/>
      <c r="D85" s="721"/>
      <c r="E85" s="721"/>
      <c r="F85" s="721"/>
      <c r="G85" s="722"/>
      <c r="H85" s="513"/>
      <c r="I85" s="513"/>
      <c r="J85" s="513"/>
      <c r="K85" s="513"/>
      <c r="L85" s="513"/>
      <c r="M85" s="513"/>
      <c r="N85" s="336"/>
      <c r="O85" s="727" t="s">
        <v>452</v>
      </c>
      <c r="P85" s="721"/>
      <c r="Q85" s="727" t="s">
        <v>499</v>
      </c>
      <c r="R85" s="721"/>
      <c r="S85" s="721"/>
      <c r="T85" s="722"/>
      <c r="U85" s="514"/>
      <c r="V85" s="513"/>
      <c r="W85" s="514"/>
      <c r="X85" s="513"/>
      <c r="Y85" s="513"/>
      <c r="Z85" s="513"/>
      <c r="AA85" s="513"/>
      <c r="AB85" s="513"/>
      <c r="AC85" s="513"/>
      <c r="AD85" s="513"/>
      <c r="AE85" s="513"/>
      <c r="AF85" s="727"/>
      <c r="AG85" s="722"/>
      <c r="AH85" s="727"/>
      <c r="AI85" s="721"/>
      <c r="AJ85" s="721"/>
      <c r="AK85" s="722"/>
    </row>
  </sheetData>
  <sheetProtection/>
  <mergeCells count="442">
    <mergeCell ref="Y74:AA74"/>
    <mergeCell ref="AB74:AD74"/>
    <mergeCell ref="AE74:AF74"/>
    <mergeCell ref="AA69:AA70"/>
    <mergeCell ref="AB69:AB70"/>
    <mergeCell ref="O74:Q74"/>
    <mergeCell ref="R74:U74"/>
    <mergeCell ref="V74:W74"/>
    <mergeCell ref="AD69:AD70"/>
    <mergeCell ref="AE69:AE70"/>
    <mergeCell ref="Z69:Z70"/>
    <mergeCell ref="AF69:AF70"/>
    <mergeCell ref="AG69:AG70"/>
    <mergeCell ref="AH69:AI70"/>
    <mergeCell ref="AC69:AC70"/>
    <mergeCell ref="V72:X72"/>
    <mergeCell ref="Y72:AA73"/>
    <mergeCell ref="AB72:AD73"/>
    <mergeCell ref="AE72:AF73"/>
    <mergeCell ref="AA20:AA22"/>
    <mergeCell ref="AJ69:AK70"/>
    <mergeCell ref="AJ65:AK66"/>
    <mergeCell ref="P69:P70"/>
    <mergeCell ref="Q69:Q70"/>
    <mergeCell ref="S69:S70"/>
    <mergeCell ref="T69:T70"/>
    <mergeCell ref="U69:U70"/>
    <mergeCell ref="V69:V70"/>
    <mergeCell ref="Y69:Y70"/>
    <mergeCell ref="Y27:Y28"/>
    <mergeCell ref="F20:F22"/>
    <mergeCell ref="C21:C22"/>
    <mergeCell ref="D21:D22"/>
    <mergeCell ref="E21:E22"/>
    <mergeCell ref="Z20:Z22"/>
    <mergeCell ref="AF65:AF66"/>
    <mergeCell ref="AD27:AD28"/>
    <mergeCell ref="AE27:AE28"/>
    <mergeCell ref="AF27:AF28"/>
    <mergeCell ref="AE65:AE66"/>
    <mergeCell ref="AB65:AB66"/>
    <mergeCell ref="AJ20:AK22"/>
    <mergeCell ref="B23:B26"/>
    <mergeCell ref="C24:C26"/>
    <mergeCell ref="D24:D26"/>
    <mergeCell ref="E24:E26"/>
    <mergeCell ref="P23:P26"/>
    <mergeCell ref="Q23:Q26"/>
    <mergeCell ref="F23:F24"/>
    <mergeCell ref="S23:S26"/>
    <mergeCell ref="AB20:AB22"/>
    <mergeCell ref="Q32:Q34"/>
    <mergeCell ref="U23:U26"/>
    <mergeCell ref="AH20:AI22"/>
    <mergeCell ref="AC20:AC22"/>
    <mergeCell ref="AD20:AD22"/>
    <mergeCell ref="AE20:AE22"/>
    <mergeCell ref="AF20:AF22"/>
    <mergeCell ref="AG20:AG22"/>
    <mergeCell ref="AF23:AF26"/>
    <mergeCell ref="AG23:AG26"/>
    <mergeCell ref="A69:A70"/>
    <mergeCell ref="B69:B70"/>
    <mergeCell ref="Y23:Y26"/>
    <mergeCell ref="Z23:Z26"/>
    <mergeCell ref="AA23:AA26"/>
    <mergeCell ref="Z27:Z28"/>
    <mergeCell ref="AA27:AA28"/>
    <mergeCell ref="P32:P34"/>
    <mergeCell ref="D60:D61"/>
    <mergeCell ref="V59:V61"/>
    <mergeCell ref="S18:S19"/>
    <mergeCell ref="R18:R19"/>
    <mergeCell ref="AH23:AI26"/>
    <mergeCell ref="AJ23:AK26"/>
    <mergeCell ref="AB27:AB28"/>
    <mergeCell ref="AC27:AC28"/>
    <mergeCell ref="AG27:AG28"/>
    <mergeCell ref="AB23:AB26"/>
    <mergeCell ref="S27:S28"/>
    <mergeCell ref="S20:S22"/>
    <mergeCell ref="A29:A31"/>
    <mergeCell ref="S29:S31"/>
    <mergeCell ref="F27:F28"/>
    <mergeCell ref="P27:P28"/>
    <mergeCell ref="Q27:Q28"/>
    <mergeCell ref="A20:A22"/>
    <mergeCell ref="B20:B22"/>
    <mergeCell ref="Q20:Q22"/>
    <mergeCell ref="P20:P22"/>
    <mergeCell ref="A23:A26"/>
    <mergeCell ref="E30:E31"/>
    <mergeCell ref="B65:B66"/>
    <mergeCell ref="S50:S52"/>
    <mergeCell ref="Q50:Q52"/>
    <mergeCell ref="Q56:Q58"/>
    <mergeCell ref="S62:S64"/>
    <mergeCell ref="C30:C31"/>
    <mergeCell ref="D30:D31"/>
    <mergeCell ref="B29:B31"/>
    <mergeCell ref="C63:C64"/>
    <mergeCell ref="F69:F70"/>
    <mergeCell ref="B62:B64"/>
    <mergeCell ref="I74:K74"/>
    <mergeCell ref="L74:N74"/>
    <mergeCell ref="U62:U64"/>
    <mergeCell ref="F65:F66"/>
    <mergeCell ref="F62:F64"/>
    <mergeCell ref="T62:T64"/>
    <mergeCell ref="P62:P64"/>
    <mergeCell ref="B74:C74"/>
    <mergeCell ref="A65:A66"/>
    <mergeCell ref="B53:B55"/>
    <mergeCell ref="F53:F55"/>
    <mergeCell ref="A56:A58"/>
    <mergeCell ref="D63:D64"/>
    <mergeCell ref="E63:E64"/>
    <mergeCell ref="A62:A64"/>
    <mergeCell ref="C57:C58"/>
    <mergeCell ref="D57:D58"/>
    <mergeCell ref="C60:C61"/>
    <mergeCell ref="P29:P31"/>
    <mergeCell ref="Q29:Q31"/>
    <mergeCell ref="P47:P49"/>
    <mergeCell ref="Q47:Q49"/>
    <mergeCell ref="P50:P52"/>
    <mergeCell ref="P59:P61"/>
    <mergeCell ref="Q41:Q43"/>
    <mergeCell ref="P41:P43"/>
    <mergeCell ref="P44:P46"/>
    <mergeCell ref="Q44:Q46"/>
    <mergeCell ref="V38:V40"/>
    <mergeCell ref="U35:U37"/>
    <mergeCell ref="E57:E58"/>
    <mergeCell ref="F59:F61"/>
    <mergeCell ref="S53:S55"/>
    <mergeCell ref="T53:T55"/>
    <mergeCell ref="E60:E61"/>
    <mergeCell ref="S56:S58"/>
    <mergeCell ref="T56:T58"/>
    <mergeCell ref="F56:F58"/>
    <mergeCell ref="E42:E43"/>
    <mergeCell ref="F47:F49"/>
    <mergeCell ref="A41:A43"/>
    <mergeCell ref="E36:E37"/>
    <mergeCell ref="E51:E52"/>
    <mergeCell ref="F50:F52"/>
    <mergeCell ref="F38:F40"/>
    <mergeCell ref="B41:B43"/>
    <mergeCell ref="F29:F31"/>
    <mergeCell ref="A50:A52"/>
    <mergeCell ref="D51:D52"/>
    <mergeCell ref="E48:E49"/>
    <mergeCell ref="B32:B34"/>
    <mergeCell ref="F32:F34"/>
    <mergeCell ref="E33:E34"/>
    <mergeCell ref="F35:F37"/>
    <mergeCell ref="A35:A37"/>
    <mergeCell ref="C51:C52"/>
    <mergeCell ref="D74:E74"/>
    <mergeCell ref="F74:H74"/>
    <mergeCell ref="B56:B58"/>
    <mergeCell ref="B35:B37"/>
    <mergeCell ref="A32:A34"/>
    <mergeCell ref="C39:C40"/>
    <mergeCell ref="D39:D40"/>
    <mergeCell ref="A59:A61"/>
    <mergeCell ref="B59:B61"/>
    <mergeCell ref="A67:A68"/>
    <mergeCell ref="R73:U73"/>
    <mergeCell ref="V73:W73"/>
    <mergeCell ref="A38:A40"/>
    <mergeCell ref="B38:B40"/>
    <mergeCell ref="A27:A28"/>
    <mergeCell ref="C33:C34"/>
    <mergeCell ref="D33:D34"/>
    <mergeCell ref="A47:A49"/>
    <mergeCell ref="B47:B49"/>
    <mergeCell ref="B27:B28"/>
    <mergeCell ref="A13:K13"/>
    <mergeCell ref="A3:B5"/>
    <mergeCell ref="AG72:AK73"/>
    <mergeCell ref="B73:C73"/>
    <mergeCell ref="D73:E73"/>
    <mergeCell ref="F73:H73"/>
    <mergeCell ref="L73:N73"/>
    <mergeCell ref="U27:U28"/>
    <mergeCell ref="U29:U31"/>
    <mergeCell ref="O73:Q73"/>
    <mergeCell ref="T27:T28"/>
    <mergeCell ref="T18:T19"/>
    <mergeCell ref="U18:U19"/>
    <mergeCell ref="V18:V19"/>
    <mergeCell ref="V23:V26"/>
    <mergeCell ref="V20:V22"/>
    <mergeCell ref="U20:U22"/>
    <mergeCell ref="T20:T22"/>
    <mergeCell ref="V27:V28"/>
    <mergeCell ref="T23:T26"/>
    <mergeCell ref="T29:T31"/>
    <mergeCell ref="S44:S46"/>
    <mergeCell ref="T44:T46"/>
    <mergeCell ref="T38:T40"/>
    <mergeCell ref="T41:T43"/>
    <mergeCell ref="T32:T34"/>
    <mergeCell ref="T35:T37"/>
    <mergeCell ref="S41:S43"/>
    <mergeCell ref="S32:S34"/>
    <mergeCell ref="S38:S40"/>
    <mergeCell ref="V29:V31"/>
    <mergeCell ref="U32:U34"/>
    <mergeCell ref="A44:A46"/>
    <mergeCell ref="B44:B46"/>
    <mergeCell ref="F44:F46"/>
    <mergeCell ref="S35:S37"/>
    <mergeCell ref="C45:C46"/>
    <mergeCell ref="D45:D46"/>
    <mergeCell ref="E45:E46"/>
    <mergeCell ref="U38:U40"/>
    <mergeCell ref="S65:S66"/>
    <mergeCell ref="D48:D49"/>
    <mergeCell ref="U59:U61"/>
    <mergeCell ref="U56:U58"/>
    <mergeCell ref="P56:P58"/>
    <mergeCell ref="S59:S61"/>
    <mergeCell ref="D54:D55"/>
    <mergeCell ref="U50:U52"/>
    <mergeCell ref="Q65:Q66"/>
    <mergeCell ref="P65:P66"/>
    <mergeCell ref="A53:A55"/>
    <mergeCell ref="B50:B52"/>
    <mergeCell ref="S47:S49"/>
    <mergeCell ref="U47:U49"/>
    <mergeCell ref="C48:C49"/>
    <mergeCell ref="C54:C55"/>
    <mergeCell ref="E54:E55"/>
    <mergeCell ref="Q53:Q55"/>
    <mergeCell ref="T50:T52"/>
    <mergeCell ref="Q35:Q37"/>
    <mergeCell ref="P38:P40"/>
    <mergeCell ref="Q38:Q40"/>
    <mergeCell ref="C42:C43"/>
    <mergeCell ref="F41:F43"/>
    <mergeCell ref="D42:D43"/>
    <mergeCell ref="E39:E40"/>
    <mergeCell ref="C36:C37"/>
    <mergeCell ref="D36:D37"/>
    <mergeCell ref="P35:P37"/>
    <mergeCell ref="T59:T61"/>
    <mergeCell ref="V47:V49"/>
    <mergeCell ref="P53:P55"/>
    <mergeCell ref="T47:T49"/>
    <mergeCell ref="Q59:Q61"/>
    <mergeCell ref="Q62:Q64"/>
    <mergeCell ref="T65:T66"/>
    <mergeCell ref="U65:U66"/>
    <mergeCell ref="V32:V34"/>
    <mergeCell ref="V35:V37"/>
    <mergeCell ref="V44:V46"/>
    <mergeCell ref="V50:V52"/>
    <mergeCell ref="V65:V66"/>
    <mergeCell ref="U44:U46"/>
    <mergeCell ref="U41:U43"/>
    <mergeCell ref="V41:V43"/>
    <mergeCell ref="AC65:AC66"/>
    <mergeCell ref="AD65:AD66"/>
    <mergeCell ref="U53:U55"/>
    <mergeCell ref="V53:V55"/>
    <mergeCell ref="V62:V64"/>
    <mergeCell ref="V56:V58"/>
    <mergeCell ref="Y65:Y66"/>
    <mergeCell ref="Z65:Z66"/>
    <mergeCell ref="AA65:AA66"/>
    <mergeCell ref="AG65:AG66"/>
    <mergeCell ref="AH65:AI66"/>
    <mergeCell ref="AA18:AC18"/>
    <mergeCell ref="AD18:AE18"/>
    <mergeCell ref="AG18:AG19"/>
    <mergeCell ref="AF18:AF19"/>
    <mergeCell ref="AH18:AI19"/>
    <mergeCell ref="AC23:AC26"/>
    <mergeCell ref="AD23:AD26"/>
    <mergeCell ref="AE23:AE26"/>
    <mergeCell ref="A6:B6"/>
    <mergeCell ref="B7:C7"/>
    <mergeCell ref="D7:AK7"/>
    <mergeCell ref="C3:AD3"/>
    <mergeCell ref="AE3:AF3"/>
    <mergeCell ref="AG3:AK3"/>
    <mergeCell ref="C4:F4"/>
    <mergeCell ref="G4:AD4"/>
    <mergeCell ref="AE4:AF4"/>
    <mergeCell ref="AG4:AK4"/>
    <mergeCell ref="C5:F5"/>
    <mergeCell ref="G5:AD5"/>
    <mergeCell ref="P18:P19"/>
    <mergeCell ref="Q18:Q19"/>
    <mergeCell ref="A12:K12"/>
    <mergeCell ref="A8:C8"/>
    <mergeCell ref="D8:AK8"/>
    <mergeCell ref="A10:AK10"/>
    <mergeCell ref="AE5:AF5"/>
    <mergeCell ref="AG5:AK5"/>
    <mergeCell ref="A11:AK11"/>
    <mergeCell ref="A15:K16"/>
    <mergeCell ref="A17:F18"/>
    <mergeCell ref="Y20:Y22"/>
    <mergeCell ref="G17:M18"/>
    <mergeCell ref="N17:O18"/>
    <mergeCell ref="P17:S17"/>
    <mergeCell ref="T17:W17"/>
    <mergeCell ref="Y17:AK17"/>
    <mergeCell ref="AJ18:AK19"/>
    <mergeCell ref="A76:N76"/>
    <mergeCell ref="O76:X76"/>
    <mergeCell ref="Y76:AK76"/>
    <mergeCell ref="AG74:AK74"/>
    <mergeCell ref="W18:W19"/>
    <mergeCell ref="Y18:Y19"/>
    <mergeCell ref="A71:H72"/>
    <mergeCell ref="I71:AK71"/>
    <mergeCell ref="I72:K73"/>
    <mergeCell ref="L72:U72"/>
    <mergeCell ref="A77:G77"/>
    <mergeCell ref="H77:M77"/>
    <mergeCell ref="O77:P77"/>
    <mergeCell ref="Q77:T77"/>
    <mergeCell ref="W77:X77"/>
    <mergeCell ref="Y77:AA77"/>
    <mergeCell ref="U77:V77"/>
    <mergeCell ref="AB77:AE77"/>
    <mergeCell ref="AF77:AG77"/>
    <mergeCell ref="AI77:AK77"/>
    <mergeCell ref="H78:M78"/>
    <mergeCell ref="O78:P78"/>
    <mergeCell ref="Q78:T78"/>
    <mergeCell ref="U78:V78"/>
    <mergeCell ref="W78:X78"/>
    <mergeCell ref="Y78:AA78"/>
    <mergeCell ref="AB78:AE78"/>
    <mergeCell ref="H79:M79"/>
    <mergeCell ref="O79:P79"/>
    <mergeCell ref="Q79:T79"/>
    <mergeCell ref="U79:V79"/>
    <mergeCell ref="W79:X79"/>
    <mergeCell ref="Y79:AA79"/>
    <mergeCell ref="Y80:AA80"/>
    <mergeCell ref="AB80:AE80"/>
    <mergeCell ref="AF80:AG80"/>
    <mergeCell ref="AH80:AK80"/>
    <mergeCell ref="AF78:AG78"/>
    <mergeCell ref="AH78:AK78"/>
    <mergeCell ref="AB79:AE79"/>
    <mergeCell ref="AF79:AG79"/>
    <mergeCell ref="Q81:T81"/>
    <mergeCell ref="U81:V81"/>
    <mergeCell ref="W81:X81"/>
    <mergeCell ref="Y81:AA81"/>
    <mergeCell ref="AH79:AK79"/>
    <mergeCell ref="H80:M80"/>
    <mergeCell ref="O80:P80"/>
    <mergeCell ref="Q80:T80"/>
    <mergeCell ref="U80:V80"/>
    <mergeCell ref="W80:X80"/>
    <mergeCell ref="AB81:AE81"/>
    <mergeCell ref="AF81:AG81"/>
    <mergeCell ref="AH81:AK81"/>
    <mergeCell ref="H82:M82"/>
    <mergeCell ref="O82:P82"/>
    <mergeCell ref="Q82:T82"/>
    <mergeCell ref="U82:V82"/>
    <mergeCell ref="W82:X82"/>
    <mergeCell ref="Y82:AA82"/>
    <mergeCell ref="AB82:AE82"/>
    <mergeCell ref="AF82:AG82"/>
    <mergeCell ref="AH82:AK82"/>
    <mergeCell ref="H83:M83"/>
    <mergeCell ref="O83:P83"/>
    <mergeCell ref="Q83:T83"/>
    <mergeCell ref="U83:V83"/>
    <mergeCell ref="W83:X83"/>
    <mergeCell ref="Y83:AA83"/>
    <mergeCell ref="AF83:AG83"/>
    <mergeCell ref="AH83:AK83"/>
    <mergeCell ref="Q85:T85"/>
    <mergeCell ref="U85:V85"/>
    <mergeCell ref="W85:X85"/>
    <mergeCell ref="Y85:AA85"/>
    <mergeCell ref="AB83:AE83"/>
    <mergeCell ref="AB85:AE85"/>
    <mergeCell ref="Q84:T84"/>
    <mergeCell ref="U84:V84"/>
    <mergeCell ref="W84:X84"/>
    <mergeCell ref="Y84:AA84"/>
    <mergeCell ref="A81:G81"/>
    <mergeCell ref="A82:G82"/>
    <mergeCell ref="A83:G83"/>
    <mergeCell ref="A84:G84"/>
    <mergeCell ref="A85:G85"/>
    <mergeCell ref="O85:P85"/>
    <mergeCell ref="H84:M84"/>
    <mergeCell ref="O84:P84"/>
    <mergeCell ref="H81:M81"/>
    <mergeCell ref="O81:P81"/>
    <mergeCell ref="A78:G78"/>
    <mergeCell ref="A79:G79"/>
    <mergeCell ref="A80:G80"/>
    <mergeCell ref="H85:M85"/>
    <mergeCell ref="AH27:AI28"/>
    <mergeCell ref="AF85:AG85"/>
    <mergeCell ref="AH85:AK85"/>
    <mergeCell ref="AB84:AE84"/>
    <mergeCell ref="AF84:AG84"/>
    <mergeCell ref="AH84:AK84"/>
    <mergeCell ref="B67:B68"/>
    <mergeCell ref="F67:F68"/>
    <mergeCell ref="G67:G68"/>
    <mergeCell ref="H67:H68"/>
    <mergeCell ref="I67:I68"/>
    <mergeCell ref="J67:J68"/>
    <mergeCell ref="K67:K68"/>
    <mergeCell ref="L67:L68"/>
    <mergeCell ref="M67:M68"/>
    <mergeCell ref="N67:N68"/>
    <mergeCell ref="O67:O68"/>
    <mergeCell ref="AD67:AD68"/>
    <mergeCell ref="P67:P68"/>
    <mergeCell ref="Q67:Q68"/>
    <mergeCell ref="S67:S68"/>
    <mergeCell ref="T67:T68"/>
    <mergeCell ref="U67:U68"/>
    <mergeCell ref="V67:V68"/>
    <mergeCell ref="AE67:AE68"/>
    <mergeCell ref="AF67:AF68"/>
    <mergeCell ref="AG67:AG68"/>
    <mergeCell ref="AH67:AI68"/>
    <mergeCell ref="AJ67:AK68"/>
    <mergeCell ref="Y67:Y68"/>
    <mergeCell ref="Z67:Z68"/>
    <mergeCell ref="AA67:AA68"/>
    <mergeCell ref="AB67:AB68"/>
    <mergeCell ref="AC67:AC68"/>
  </mergeCells>
  <conditionalFormatting sqref="E53 E56 E59 E62">
    <cfRule type="containsText" priority="1045" dxfId="7" operator="containsText" stopIfTrue="1" text="Riesgo Baja">
      <formula>NOT(ISERROR(SEARCH("Riesgo Baja",E53)))</formula>
    </cfRule>
    <cfRule type="containsText" priority="1066" dxfId="2" operator="containsText" stopIfTrue="1" text="riesgo Extrema">
      <formula>NOT(ISERROR(SEARCH("riesgo Extrema",E53)))</formula>
    </cfRule>
    <cfRule type="containsText" priority="1067" dxfId="1" operator="containsText" stopIfTrue="1" text="riesgo Alta">
      <formula>NOT(ISERROR(SEARCH("riesgo Alta",E53)))</formula>
    </cfRule>
    <cfRule type="containsText" priority="1068" dxfId="0" operator="containsText" stopIfTrue="1" text="riesgo Moderada">
      <formula>NOT(ISERROR(SEARCH("riesgo Moderada",E53)))</formula>
    </cfRule>
    <cfRule type="containsText" priority="1069" dxfId="7" operator="containsText" stopIfTrue="1" text=" riesgo Baja">
      <formula>NOT(ISERROR(SEARCH(" riesgo Baja",E53)))</formula>
    </cfRule>
  </conditionalFormatting>
  <conditionalFormatting sqref="V20 V23 V27 V29 V32 V35 V38 V41 V44 V47 V50 V53 V56 V59 V62">
    <cfRule type="containsText" priority="470" dxfId="1" operator="containsText" stopIfTrue="1" text="Riesgo Alto">
      <formula>NOT(ISERROR(SEARCH("Riesgo Alto",V20)))</formula>
    </cfRule>
    <cfRule type="containsText" priority="471" dxfId="0" operator="containsText" stopIfTrue="1" text="Riesgo Moderado">
      <formula>NOT(ISERROR(SEARCH("Riesgo Moderado",V20)))</formula>
    </cfRule>
    <cfRule type="containsText" priority="472" dxfId="7" operator="containsText" stopIfTrue="1" text="Riesgo Bajo">
      <formula>NOT(ISERROR(SEARCH("Riesgo Bajo",V20)))</formula>
    </cfRule>
    <cfRule type="containsText" priority="473" dxfId="1" operator="containsText" stopIfTrue="1" text="Riesgo Alto">
      <formula>NOT(ISERROR(SEARCH("Riesgo Alto",V20)))</formula>
    </cfRule>
    <cfRule type="containsText" priority="474" dxfId="196" operator="containsText" stopIfTrue="1" text="Riesgo Extremo">
      <formula>NOT(ISERROR(SEARCH("Riesgo Extremo",V20)))</formula>
    </cfRule>
  </conditionalFormatting>
  <conditionalFormatting sqref="V20 V23 V27 V29 V32 V35 V38 V41 V44 V47 V50 V53 V56 V59 V62">
    <cfRule type="containsText" priority="469" dxfId="6" operator="containsText" stopIfTrue="1" text="Riesgo Extremo">
      <formula>NOT(ISERROR(SEARCH("Riesgo Extremo",V20)))</formula>
    </cfRule>
  </conditionalFormatting>
  <conditionalFormatting sqref="E33">
    <cfRule type="containsText" priority="380" dxfId="1" operator="containsText" stopIfTrue="1" text="Riesgo Alto">
      <formula>NOT(ISERROR(SEARCH("Riesgo Alto",E33)))</formula>
    </cfRule>
    <cfRule type="containsText" priority="381" dxfId="0" operator="containsText" stopIfTrue="1" text="Riesgo Moderado">
      <formula>NOT(ISERROR(SEARCH("Riesgo Moderado",E33)))</formula>
    </cfRule>
    <cfRule type="containsText" priority="382" dxfId="7" operator="containsText" stopIfTrue="1" text="Riesgo Bajo">
      <formula>NOT(ISERROR(SEARCH("Riesgo Bajo",E33)))</formula>
    </cfRule>
    <cfRule type="containsText" priority="383" dxfId="1" operator="containsText" stopIfTrue="1" text="Riesgo Alto">
      <formula>NOT(ISERROR(SEARCH("Riesgo Alto",E33)))</formula>
    </cfRule>
    <cfRule type="containsText" priority="384" dxfId="196" operator="containsText" stopIfTrue="1" text="Riesgo Extremo">
      <formula>NOT(ISERROR(SEARCH("Riesgo Extremo",E33)))</formula>
    </cfRule>
  </conditionalFormatting>
  <conditionalFormatting sqref="E33">
    <cfRule type="containsText" priority="379" dxfId="6" operator="containsText" stopIfTrue="1" text="Riesgo Extremo">
      <formula>NOT(ISERROR(SEARCH("Riesgo Extremo",E33)))</formula>
    </cfRule>
  </conditionalFormatting>
  <conditionalFormatting sqref="E30">
    <cfRule type="containsText" priority="374" dxfId="1" operator="containsText" stopIfTrue="1" text="Riesgo Alto">
      <formula>NOT(ISERROR(SEARCH("Riesgo Alto",E30)))</formula>
    </cfRule>
    <cfRule type="containsText" priority="375" dxfId="0" operator="containsText" stopIfTrue="1" text="Riesgo Moderado">
      <formula>NOT(ISERROR(SEARCH("Riesgo Moderado",E30)))</formula>
    </cfRule>
    <cfRule type="containsText" priority="376" dxfId="7" operator="containsText" stopIfTrue="1" text="Riesgo Bajo">
      <formula>NOT(ISERROR(SEARCH("Riesgo Bajo",E30)))</formula>
    </cfRule>
    <cfRule type="containsText" priority="377" dxfId="1" operator="containsText" stopIfTrue="1" text="Riesgo Alto">
      <formula>NOT(ISERROR(SEARCH("Riesgo Alto",E30)))</formula>
    </cfRule>
    <cfRule type="containsText" priority="378" dxfId="196" operator="containsText" stopIfTrue="1" text="Riesgo Extremo">
      <formula>NOT(ISERROR(SEARCH("Riesgo Extremo",E30)))</formula>
    </cfRule>
  </conditionalFormatting>
  <conditionalFormatting sqref="E30">
    <cfRule type="containsText" priority="373" dxfId="6" operator="containsText" stopIfTrue="1" text="Riesgo Extremo">
      <formula>NOT(ISERROR(SEARCH("Riesgo Extremo",E30)))</formula>
    </cfRule>
  </conditionalFormatting>
  <conditionalFormatting sqref="E28">
    <cfRule type="containsText" priority="368" dxfId="1" operator="containsText" stopIfTrue="1" text="Riesgo Alto">
      <formula>NOT(ISERROR(SEARCH("Riesgo Alto",E28)))</formula>
    </cfRule>
    <cfRule type="containsText" priority="369" dxfId="0" operator="containsText" stopIfTrue="1" text="Riesgo Moderado">
      <formula>NOT(ISERROR(SEARCH("Riesgo Moderado",E28)))</formula>
    </cfRule>
    <cfRule type="containsText" priority="370" dxfId="7" operator="containsText" stopIfTrue="1" text="Riesgo Bajo">
      <formula>NOT(ISERROR(SEARCH("Riesgo Bajo",E28)))</formula>
    </cfRule>
    <cfRule type="containsText" priority="371" dxfId="1" operator="containsText" stopIfTrue="1" text="Riesgo Alto">
      <formula>NOT(ISERROR(SEARCH("Riesgo Alto",E28)))</formula>
    </cfRule>
    <cfRule type="containsText" priority="372" dxfId="196" operator="containsText" stopIfTrue="1" text="Riesgo Extremo">
      <formula>NOT(ISERROR(SEARCH("Riesgo Extremo",E28)))</formula>
    </cfRule>
  </conditionalFormatting>
  <conditionalFormatting sqref="E28">
    <cfRule type="containsText" priority="367" dxfId="6" operator="containsText" stopIfTrue="1" text="Riesgo Extremo">
      <formula>NOT(ISERROR(SEARCH("Riesgo Extremo",E28)))</formula>
    </cfRule>
  </conditionalFormatting>
  <conditionalFormatting sqref="E24:E25">
    <cfRule type="containsText" priority="362" dxfId="1" operator="containsText" stopIfTrue="1" text="Riesgo Alto">
      <formula>NOT(ISERROR(SEARCH("Riesgo Alto",E24)))</formula>
    </cfRule>
    <cfRule type="containsText" priority="363" dxfId="0" operator="containsText" stopIfTrue="1" text="Riesgo Moderado">
      <formula>NOT(ISERROR(SEARCH("Riesgo Moderado",E24)))</formula>
    </cfRule>
    <cfRule type="containsText" priority="364" dxfId="7" operator="containsText" stopIfTrue="1" text="Riesgo Bajo">
      <formula>NOT(ISERROR(SEARCH("Riesgo Bajo",E24)))</formula>
    </cfRule>
    <cfRule type="containsText" priority="365" dxfId="1" operator="containsText" stopIfTrue="1" text="Riesgo Alto">
      <formula>NOT(ISERROR(SEARCH("Riesgo Alto",E24)))</formula>
    </cfRule>
    <cfRule type="containsText" priority="366" dxfId="196" operator="containsText" stopIfTrue="1" text="Riesgo Extremo">
      <formula>NOT(ISERROR(SEARCH("Riesgo Extremo",E24)))</formula>
    </cfRule>
  </conditionalFormatting>
  <conditionalFormatting sqref="E24:E25">
    <cfRule type="containsText" priority="361" dxfId="6" operator="containsText" stopIfTrue="1" text="Riesgo Extremo">
      <formula>NOT(ISERROR(SEARCH("Riesgo Extremo",E24)))</formula>
    </cfRule>
  </conditionalFormatting>
  <conditionalFormatting sqref="E21">
    <cfRule type="containsText" priority="356" dxfId="1" operator="containsText" stopIfTrue="1" text="Riesgo Alto">
      <formula>NOT(ISERROR(SEARCH("Riesgo Alto",E21)))</formula>
    </cfRule>
    <cfRule type="containsText" priority="357" dxfId="0" operator="containsText" stopIfTrue="1" text="Riesgo Moderado">
      <formula>NOT(ISERROR(SEARCH("Riesgo Moderado",E21)))</formula>
    </cfRule>
    <cfRule type="containsText" priority="358" dxfId="7" operator="containsText" stopIfTrue="1" text="Riesgo Bajo">
      <formula>NOT(ISERROR(SEARCH("Riesgo Bajo",E21)))</formula>
    </cfRule>
    <cfRule type="containsText" priority="359" dxfId="1" operator="containsText" stopIfTrue="1" text="Riesgo Alto">
      <formula>NOT(ISERROR(SEARCH("Riesgo Alto",E21)))</formula>
    </cfRule>
    <cfRule type="containsText" priority="360" dxfId="196" operator="containsText" stopIfTrue="1" text="Riesgo Extremo">
      <formula>NOT(ISERROR(SEARCH("Riesgo Extremo",E21)))</formula>
    </cfRule>
  </conditionalFormatting>
  <conditionalFormatting sqref="E21">
    <cfRule type="containsText" priority="355" dxfId="6" operator="containsText" stopIfTrue="1" text="Riesgo Extremo">
      <formula>NOT(ISERROR(SEARCH("Riesgo Extremo",E21)))</formula>
    </cfRule>
  </conditionalFormatting>
  <conditionalFormatting sqref="E36">
    <cfRule type="containsText" priority="350" dxfId="1" operator="containsText" stopIfTrue="1" text="Riesgo Alto">
      <formula>NOT(ISERROR(SEARCH("Riesgo Alto",E36)))</formula>
    </cfRule>
    <cfRule type="containsText" priority="351" dxfId="0" operator="containsText" stopIfTrue="1" text="Riesgo Moderado">
      <formula>NOT(ISERROR(SEARCH("Riesgo Moderado",E36)))</formula>
    </cfRule>
    <cfRule type="containsText" priority="352" dxfId="7" operator="containsText" stopIfTrue="1" text="Riesgo Bajo">
      <formula>NOT(ISERROR(SEARCH("Riesgo Bajo",E36)))</formula>
    </cfRule>
    <cfRule type="containsText" priority="353" dxfId="1" operator="containsText" stopIfTrue="1" text="Riesgo Alto">
      <formula>NOT(ISERROR(SEARCH("Riesgo Alto",E36)))</formula>
    </cfRule>
    <cfRule type="containsText" priority="354" dxfId="196" operator="containsText" stopIfTrue="1" text="Riesgo Extremo">
      <formula>NOT(ISERROR(SEARCH("Riesgo Extremo",E36)))</formula>
    </cfRule>
  </conditionalFormatting>
  <conditionalFormatting sqref="E36">
    <cfRule type="containsText" priority="349" dxfId="6" operator="containsText" stopIfTrue="1" text="Riesgo Extremo">
      <formula>NOT(ISERROR(SEARCH("Riesgo Extremo",E36)))</formula>
    </cfRule>
  </conditionalFormatting>
  <conditionalFormatting sqref="E39">
    <cfRule type="containsText" priority="344" dxfId="1" operator="containsText" stopIfTrue="1" text="Riesgo Alto">
      <formula>NOT(ISERROR(SEARCH("Riesgo Alto",E39)))</formula>
    </cfRule>
    <cfRule type="containsText" priority="345" dxfId="0" operator="containsText" stopIfTrue="1" text="Riesgo Moderado">
      <formula>NOT(ISERROR(SEARCH("Riesgo Moderado",E39)))</formula>
    </cfRule>
    <cfRule type="containsText" priority="346" dxfId="7" operator="containsText" stopIfTrue="1" text="Riesgo Bajo">
      <formula>NOT(ISERROR(SEARCH("Riesgo Bajo",E39)))</formula>
    </cfRule>
    <cfRule type="containsText" priority="347" dxfId="1" operator="containsText" stopIfTrue="1" text="Riesgo Alto">
      <formula>NOT(ISERROR(SEARCH("Riesgo Alto",E39)))</formula>
    </cfRule>
    <cfRule type="containsText" priority="348" dxfId="196" operator="containsText" stopIfTrue="1" text="Riesgo Extremo">
      <formula>NOT(ISERROR(SEARCH("Riesgo Extremo",E39)))</formula>
    </cfRule>
  </conditionalFormatting>
  <conditionalFormatting sqref="E39">
    <cfRule type="containsText" priority="343" dxfId="6" operator="containsText" stopIfTrue="1" text="Riesgo Extremo">
      <formula>NOT(ISERROR(SEARCH("Riesgo Extremo",E39)))</formula>
    </cfRule>
  </conditionalFormatting>
  <conditionalFormatting sqref="E42">
    <cfRule type="containsText" priority="338" dxfId="1" operator="containsText" stopIfTrue="1" text="Riesgo Alto">
      <formula>NOT(ISERROR(SEARCH("Riesgo Alto",E42)))</formula>
    </cfRule>
    <cfRule type="containsText" priority="339" dxfId="0" operator="containsText" stopIfTrue="1" text="Riesgo Moderado">
      <formula>NOT(ISERROR(SEARCH("Riesgo Moderado",E42)))</formula>
    </cfRule>
    <cfRule type="containsText" priority="340" dxfId="7" operator="containsText" stopIfTrue="1" text="Riesgo Bajo">
      <formula>NOT(ISERROR(SEARCH("Riesgo Bajo",E42)))</formula>
    </cfRule>
    <cfRule type="containsText" priority="341" dxfId="1" operator="containsText" stopIfTrue="1" text="Riesgo Alto">
      <formula>NOT(ISERROR(SEARCH("Riesgo Alto",E42)))</formula>
    </cfRule>
    <cfRule type="containsText" priority="342" dxfId="196" operator="containsText" stopIfTrue="1" text="Riesgo Extremo">
      <formula>NOT(ISERROR(SEARCH("Riesgo Extremo",E42)))</formula>
    </cfRule>
  </conditionalFormatting>
  <conditionalFormatting sqref="E42">
    <cfRule type="containsText" priority="337" dxfId="6" operator="containsText" stopIfTrue="1" text="Riesgo Extremo">
      <formula>NOT(ISERROR(SEARCH("Riesgo Extremo",E42)))</formula>
    </cfRule>
  </conditionalFormatting>
  <conditionalFormatting sqref="E45">
    <cfRule type="containsText" priority="332" dxfId="1" operator="containsText" stopIfTrue="1" text="Riesgo Alto">
      <formula>NOT(ISERROR(SEARCH("Riesgo Alto",E45)))</formula>
    </cfRule>
    <cfRule type="containsText" priority="333" dxfId="0" operator="containsText" stopIfTrue="1" text="Riesgo Moderado">
      <formula>NOT(ISERROR(SEARCH("Riesgo Moderado",E45)))</formula>
    </cfRule>
    <cfRule type="containsText" priority="334" dxfId="7" operator="containsText" stopIfTrue="1" text="Riesgo Bajo">
      <formula>NOT(ISERROR(SEARCH("Riesgo Bajo",E45)))</formula>
    </cfRule>
    <cfRule type="containsText" priority="335" dxfId="1" operator="containsText" stopIfTrue="1" text="Riesgo Alto">
      <formula>NOT(ISERROR(SEARCH("Riesgo Alto",E45)))</formula>
    </cfRule>
    <cfRule type="containsText" priority="336" dxfId="196" operator="containsText" stopIfTrue="1" text="Riesgo Extremo">
      <formula>NOT(ISERROR(SEARCH("Riesgo Extremo",E45)))</formula>
    </cfRule>
  </conditionalFormatting>
  <conditionalFormatting sqref="E45">
    <cfRule type="containsText" priority="331" dxfId="6" operator="containsText" stopIfTrue="1" text="Riesgo Extremo">
      <formula>NOT(ISERROR(SEARCH("Riesgo Extremo",E45)))</formula>
    </cfRule>
  </conditionalFormatting>
  <conditionalFormatting sqref="E48">
    <cfRule type="containsText" priority="326" dxfId="1" operator="containsText" stopIfTrue="1" text="Riesgo Alto">
      <formula>NOT(ISERROR(SEARCH("Riesgo Alto",E48)))</formula>
    </cfRule>
    <cfRule type="containsText" priority="327" dxfId="0" operator="containsText" stopIfTrue="1" text="Riesgo Moderado">
      <formula>NOT(ISERROR(SEARCH("Riesgo Moderado",E48)))</formula>
    </cfRule>
    <cfRule type="containsText" priority="328" dxfId="7" operator="containsText" stopIfTrue="1" text="Riesgo Bajo">
      <formula>NOT(ISERROR(SEARCH("Riesgo Bajo",E48)))</formula>
    </cfRule>
    <cfRule type="containsText" priority="329" dxfId="1" operator="containsText" stopIfTrue="1" text="Riesgo Alto">
      <formula>NOT(ISERROR(SEARCH("Riesgo Alto",E48)))</formula>
    </cfRule>
    <cfRule type="containsText" priority="330" dxfId="196" operator="containsText" stopIfTrue="1" text="Riesgo Extremo">
      <formula>NOT(ISERROR(SEARCH("Riesgo Extremo",E48)))</formula>
    </cfRule>
  </conditionalFormatting>
  <conditionalFormatting sqref="E48">
    <cfRule type="containsText" priority="325" dxfId="6" operator="containsText" stopIfTrue="1" text="Riesgo Extremo">
      <formula>NOT(ISERROR(SEARCH("Riesgo Extremo",E48)))</formula>
    </cfRule>
  </conditionalFormatting>
  <conditionalFormatting sqref="E51">
    <cfRule type="containsText" priority="320" dxfId="1" operator="containsText" stopIfTrue="1" text="Riesgo Alto">
      <formula>NOT(ISERROR(SEARCH("Riesgo Alto",E51)))</formula>
    </cfRule>
    <cfRule type="containsText" priority="321" dxfId="0" operator="containsText" stopIfTrue="1" text="Riesgo Moderado">
      <formula>NOT(ISERROR(SEARCH("Riesgo Moderado",E51)))</formula>
    </cfRule>
    <cfRule type="containsText" priority="322" dxfId="7" operator="containsText" stopIfTrue="1" text="Riesgo Bajo">
      <formula>NOT(ISERROR(SEARCH("Riesgo Bajo",E51)))</formula>
    </cfRule>
    <cfRule type="containsText" priority="323" dxfId="1" operator="containsText" stopIfTrue="1" text="Riesgo Alto">
      <formula>NOT(ISERROR(SEARCH("Riesgo Alto",E51)))</formula>
    </cfRule>
    <cfRule type="containsText" priority="324" dxfId="196" operator="containsText" stopIfTrue="1" text="Riesgo Extremo">
      <formula>NOT(ISERROR(SEARCH("Riesgo Extremo",E51)))</formula>
    </cfRule>
  </conditionalFormatting>
  <conditionalFormatting sqref="E51">
    <cfRule type="containsText" priority="319" dxfId="6" operator="containsText" stopIfTrue="1" text="Riesgo Extremo">
      <formula>NOT(ISERROR(SEARCH("Riesgo Extremo",E51)))</formula>
    </cfRule>
  </conditionalFormatting>
  <conditionalFormatting sqref="E54">
    <cfRule type="containsText" priority="314" dxfId="1" operator="containsText" stopIfTrue="1" text="Riesgo Alto">
      <formula>NOT(ISERROR(SEARCH("Riesgo Alto",E54)))</formula>
    </cfRule>
    <cfRule type="containsText" priority="315" dxfId="0" operator="containsText" stopIfTrue="1" text="Riesgo Moderado">
      <formula>NOT(ISERROR(SEARCH("Riesgo Moderado",E54)))</formula>
    </cfRule>
    <cfRule type="containsText" priority="316" dxfId="7" operator="containsText" stopIfTrue="1" text="Riesgo Bajo">
      <formula>NOT(ISERROR(SEARCH("Riesgo Bajo",E54)))</formula>
    </cfRule>
    <cfRule type="containsText" priority="317" dxfId="1" operator="containsText" stopIfTrue="1" text="Riesgo Alto">
      <formula>NOT(ISERROR(SEARCH("Riesgo Alto",E54)))</formula>
    </cfRule>
    <cfRule type="containsText" priority="318" dxfId="196" operator="containsText" stopIfTrue="1" text="Riesgo Extremo">
      <formula>NOT(ISERROR(SEARCH("Riesgo Extremo",E54)))</formula>
    </cfRule>
  </conditionalFormatting>
  <conditionalFormatting sqref="E54">
    <cfRule type="containsText" priority="313" dxfId="6" operator="containsText" stopIfTrue="1" text="Riesgo Extremo">
      <formula>NOT(ISERROR(SEARCH("Riesgo Extremo",E54)))</formula>
    </cfRule>
  </conditionalFormatting>
  <conditionalFormatting sqref="E57">
    <cfRule type="containsText" priority="308" dxfId="1" operator="containsText" stopIfTrue="1" text="Riesgo Alto">
      <formula>NOT(ISERROR(SEARCH("Riesgo Alto",E57)))</formula>
    </cfRule>
    <cfRule type="containsText" priority="309" dxfId="0" operator="containsText" stopIfTrue="1" text="Riesgo Moderado">
      <formula>NOT(ISERROR(SEARCH("Riesgo Moderado",E57)))</formula>
    </cfRule>
    <cfRule type="containsText" priority="310" dxfId="7" operator="containsText" stopIfTrue="1" text="Riesgo Bajo">
      <formula>NOT(ISERROR(SEARCH("Riesgo Bajo",E57)))</formula>
    </cfRule>
    <cfRule type="containsText" priority="311" dxfId="1" operator="containsText" stopIfTrue="1" text="Riesgo Alto">
      <formula>NOT(ISERROR(SEARCH("Riesgo Alto",E57)))</formula>
    </cfRule>
    <cfRule type="containsText" priority="312" dxfId="196" operator="containsText" stopIfTrue="1" text="Riesgo Extremo">
      <formula>NOT(ISERROR(SEARCH("Riesgo Extremo",E57)))</formula>
    </cfRule>
  </conditionalFormatting>
  <conditionalFormatting sqref="E57">
    <cfRule type="containsText" priority="307" dxfId="6" operator="containsText" stopIfTrue="1" text="Riesgo Extremo">
      <formula>NOT(ISERROR(SEARCH("Riesgo Extremo",E57)))</formula>
    </cfRule>
  </conditionalFormatting>
  <conditionalFormatting sqref="E60">
    <cfRule type="containsText" priority="302" dxfId="1" operator="containsText" stopIfTrue="1" text="Riesgo Alto">
      <formula>NOT(ISERROR(SEARCH("Riesgo Alto",E60)))</formula>
    </cfRule>
    <cfRule type="containsText" priority="303" dxfId="0" operator="containsText" stopIfTrue="1" text="Riesgo Moderado">
      <formula>NOT(ISERROR(SEARCH("Riesgo Moderado",E60)))</formula>
    </cfRule>
    <cfRule type="containsText" priority="304" dxfId="7" operator="containsText" stopIfTrue="1" text="Riesgo Bajo">
      <formula>NOT(ISERROR(SEARCH("Riesgo Bajo",E60)))</formula>
    </cfRule>
    <cfRule type="containsText" priority="305" dxfId="1" operator="containsText" stopIfTrue="1" text="Riesgo Alto">
      <formula>NOT(ISERROR(SEARCH("Riesgo Alto",E60)))</formula>
    </cfRule>
    <cfRule type="containsText" priority="306" dxfId="196" operator="containsText" stopIfTrue="1" text="Riesgo Extremo">
      <formula>NOT(ISERROR(SEARCH("Riesgo Extremo",E60)))</formula>
    </cfRule>
  </conditionalFormatting>
  <conditionalFormatting sqref="E60">
    <cfRule type="containsText" priority="301" dxfId="6" operator="containsText" stopIfTrue="1" text="Riesgo Extremo">
      <formula>NOT(ISERROR(SEARCH("Riesgo Extremo",E60)))</formula>
    </cfRule>
  </conditionalFormatting>
  <conditionalFormatting sqref="E63">
    <cfRule type="containsText" priority="296" dxfId="1" operator="containsText" stopIfTrue="1" text="Riesgo Alto">
      <formula>NOT(ISERROR(SEARCH("Riesgo Alto",E63)))</formula>
    </cfRule>
    <cfRule type="containsText" priority="297" dxfId="0" operator="containsText" stopIfTrue="1" text="Riesgo Moderado">
      <formula>NOT(ISERROR(SEARCH("Riesgo Moderado",E63)))</formula>
    </cfRule>
    <cfRule type="containsText" priority="298" dxfId="7" operator="containsText" stopIfTrue="1" text="Riesgo Bajo">
      <formula>NOT(ISERROR(SEARCH("Riesgo Bajo",E63)))</formula>
    </cfRule>
    <cfRule type="containsText" priority="299" dxfId="1" operator="containsText" stopIfTrue="1" text="Riesgo Alto">
      <formula>NOT(ISERROR(SEARCH("Riesgo Alto",E63)))</formula>
    </cfRule>
    <cfRule type="containsText" priority="300" dxfId="196" operator="containsText" stopIfTrue="1" text="Riesgo Extremo">
      <formula>NOT(ISERROR(SEARCH("Riesgo Extremo",E63)))</formula>
    </cfRule>
  </conditionalFormatting>
  <conditionalFormatting sqref="E63">
    <cfRule type="containsText" priority="295" dxfId="6" operator="containsText" stopIfTrue="1" text="Riesgo Extremo">
      <formula>NOT(ISERROR(SEARCH("Riesgo Extremo",E63)))</formula>
    </cfRule>
  </conditionalFormatting>
  <conditionalFormatting sqref="V65">
    <cfRule type="containsText" priority="236" dxfId="1" operator="containsText" stopIfTrue="1" text="Riesgo Alto">
      <formula>NOT(ISERROR(SEARCH("Riesgo Alto",V65)))</formula>
    </cfRule>
    <cfRule type="containsText" priority="237" dxfId="0" operator="containsText" stopIfTrue="1" text="Riesgo Moderado">
      <formula>NOT(ISERROR(SEARCH("Riesgo Moderado",V65)))</formula>
    </cfRule>
    <cfRule type="containsText" priority="238" dxfId="7" operator="containsText" stopIfTrue="1" text="Riesgo Bajo">
      <formula>NOT(ISERROR(SEARCH("Riesgo Bajo",V65)))</formula>
    </cfRule>
    <cfRule type="containsText" priority="239" dxfId="1" operator="containsText" stopIfTrue="1" text="Riesgo Alto">
      <formula>NOT(ISERROR(SEARCH("Riesgo Alto",V65)))</formula>
    </cfRule>
    <cfRule type="containsText" priority="240" dxfId="196" operator="containsText" stopIfTrue="1" text="Riesgo Extremo">
      <formula>NOT(ISERROR(SEARCH("Riesgo Extremo",V65)))</formula>
    </cfRule>
  </conditionalFormatting>
  <conditionalFormatting sqref="V65">
    <cfRule type="containsText" priority="235" dxfId="6" operator="containsText" stopIfTrue="1" text="Riesgo Extremo">
      <formula>NOT(ISERROR(SEARCH("Riesgo Extremo",V65)))</formula>
    </cfRule>
  </conditionalFormatting>
  <conditionalFormatting sqref="E66">
    <cfRule type="containsText" priority="230" dxfId="1" operator="containsText" stopIfTrue="1" text="Riesgo Alto">
      <formula>NOT(ISERROR(SEARCH("Riesgo Alto",E66)))</formula>
    </cfRule>
    <cfRule type="containsText" priority="231" dxfId="0" operator="containsText" stopIfTrue="1" text="Riesgo Moderado">
      <formula>NOT(ISERROR(SEARCH("Riesgo Moderado",E66)))</formula>
    </cfRule>
    <cfRule type="containsText" priority="232" dxfId="7" operator="containsText" stopIfTrue="1" text="Riesgo Bajo">
      <formula>NOT(ISERROR(SEARCH("Riesgo Bajo",E66)))</formula>
    </cfRule>
    <cfRule type="containsText" priority="233" dxfId="1" operator="containsText" stopIfTrue="1" text="Riesgo Alto">
      <formula>NOT(ISERROR(SEARCH("Riesgo Alto",E66)))</formula>
    </cfRule>
    <cfRule type="containsText" priority="234" dxfId="196" operator="containsText" stopIfTrue="1" text="Riesgo Extremo">
      <formula>NOT(ISERROR(SEARCH("Riesgo Extremo",E66)))</formula>
    </cfRule>
  </conditionalFormatting>
  <conditionalFormatting sqref="E66">
    <cfRule type="containsText" priority="229" dxfId="6" operator="containsText" stopIfTrue="1" text="Riesgo Extremo">
      <formula>NOT(ISERROR(SEARCH("Riesgo Extremo",E66)))</formula>
    </cfRule>
  </conditionalFormatting>
  <conditionalFormatting sqref="V69">
    <cfRule type="containsText" priority="212" dxfId="1" operator="containsText" stopIfTrue="1" text="Riesgo Alto">
      <formula>NOT(ISERROR(SEARCH("Riesgo Alto",V69)))</formula>
    </cfRule>
    <cfRule type="containsText" priority="213" dxfId="0" operator="containsText" stopIfTrue="1" text="Riesgo Moderado">
      <formula>NOT(ISERROR(SEARCH("Riesgo Moderado",V69)))</formula>
    </cfRule>
    <cfRule type="containsText" priority="214" dxfId="7" operator="containsText" stopIfTrue="1" text="Riesgo Bajo">
      <formula>NOT(ISERROR(SEARCH("Riesgo Bajo",V69)))</formula>
    </cfRule>
    <cfRule type="containsText" priority="215" dxfId="1" operator="containsText" stopIfTrue="1" text="Riesgo Alto">
      <formula>NOT(ISERROR(SEARCH("Riesgo Alto",V69)))</formula>
    </cfRule>
    <cfRule type="containsText" priority="216" dxfId="196" operator="containsText" stopIfTrue="1" text="Riesgo Extremo">
      <formula>NOT(ISERROR(SEARCH("Riesgo Extremo",V69)))</formula>
    </cfRule>
  </conditionalFormatting>
  <conditionalFormatting sqref="V69">
    <cfRule type="containsText" priority="211" dxfId="6" operator="containsText" stopIfTrue="1" text="Riesgo Extremo">
      <formula>NOT(ISERROR(SEARCH("Riesgo Extremo",V69)))</formula>
    </cfRule>
  </conditionalFormatting>
  <conditionalFormatting sqref="E70">
    <cfRule type="containsText" priority="206" dxfId="1" operator="containsText" stopIfTrue="1" text="Riesgo Alto">
      <formula>NOT(ISERROR(SEARCH("Riesgo Alto",E70)))</formula>
    </cfRule>
    <cfRule type="containsText" priority="207" dxfId="0" operator="containsText" stopIfTrue="1" text="Riesgo Moderado">
      <formula>NOT(ISERROR(SEARCH("Riesgo Moderado",E70)))</formula>
    </cfRule>
    <cfRule type="containsText" priority="208" dxfId="7" operator="containsText" stopIfTrue="1" text="Riesgo Bajo">
      <formula>NOT(ISERROR(SEARCH("Riesgo Bajo",E70)))</formula>
    </cfRule>
    <cfRule type="containsText" priority="209" dxfId="1" operator="containsText" stopIfTrue="1" text="Riesgo Alto">
      <formula>NOT(ISERROR(SEARCH("Riesgo Alto",E70)))</formula>
    </cfRule>
    <cfRule type="containsText" priority="210" dxfId="196" operator="containsText" stopIfTrue="1" text="Riesgo Extremo">
      <formula>NOT(ISERROR(SEARCH("Riesgo Extremo",E70)))</formula>
    </cfRule>
  </conditionalFormatting>
  <conditionalFormatting sqref="E70">
    <cfRule type="containsText" priority="205" dxfId="6" operator="containsText" stopIfTrue="1" text="Riesgo Extremo">
      <formula>NOT(ISERROR(SEARCH("Riesgo Extremo",E70)))</formula>
    </cfRule>
  </conditionalFormatting>
  <conditionalFormatting sqref="V67">
    <cfRule type="containsText" priority="8" dxfId="1" operator="containsText" stopIfTrue="1" text="Riesgo Alto">
      <formula>NOT(ISERROR(SEARCH("Riesgo Alto",V67)))</formula>
    </cfRule>
    <cfRule type="containsText" priority="9" dxfId="0" operator="containsText" stopIfTrue="1" text="Riesgo Moderado">
      <formula>NOT(ISERROR(SEARCH("Riesgo Moderado",V67)))</formula>
    </cfRule>
    <cfRule type="containsText" priority="10" dxfId="7" operator="containsText" stopIfTrue="1" text="Riesgo Bajo">
      <formula>NOT(ISERROR(SEARCH("Riesgo Bajo",V67)))</formula>
    </cfRule>
    <cfRule type="containsText" priority="11" dxfId="1" operator="containsText" stopIfTrue="1" text="Riesgo Alto">
      <formula>NOT(ISERROR(SEARCH("Riesgo Alto",V67)))</formula>
    </cfRule>
    <cfRule type="containsText" priority="12" dxfId="196" operator="containsText" stopIfTrue="1" text="Riesgo Extremo">
      <formula>NOT(ISERROR(SEARCH("Riesgo Extremo",V67)))</formula>
    </cfRule>
  </conditionalFormatting>
  <conditionalFormatting sqref="V67">
    <cfRule type="containsText" priority="7" dxfId="6" operator="containsText" stopIfTrue="1" text="Riesgo Extremo">
      <formula>NOT(ISERROR(SEARCH("Riesgo Extremo",V67)))</formula>
    </cfRule>
  </conditionalFormatting>
  <conditionalFormatting sqref="E68">
    <cfRule type="containsText" priority="2" dxfId="1" operator="containsText" stopIfTrue="1" text="Riesgo Alto">
      <formula>NOT(ISERROR(SEARCH("Riesgo Alto",E68)))</formula>
    </cfRule>
    <cfRule type="containsText" priority="3" dxfId="0" operator="containsText" stopIfTrue="1" text="Riesgo Moderado">
      <formula>NOT(ISERROR(SEARCH("Riesgo Moderado",E68)))</formula>
    </cfRule>
    <cfRule type="containsText" priority="4" dxfId="7" operator="containsText" stopIfTrue="1" text="Riesgo Bajo">
      <formula>NOT(ISERROR(SEARCH("Riesgo Bajo",E68)))</formula>
    </cfRule>
    <cfRule type="containsText" priority="5" dxfId="1" operator="containsText" stopIfTrue="1" text="Riesgo Alto">
      <formula>NOT(ISERROR(SEARCH("Riesgo Alto",E68)))</formula>
    </cfRule>
    <cfRule type="containsText" priority="6" dxfId="196" operator="containsText" stopIfTrue="1" text="Riesgo Extremo">
      <formula>NOT(ISERROR(SEARCH("Riesgo Extremo",E68)))</formula>
    </cfRule>
  </conditionalFormatting>
  <conditionalFormatting sqref="E68">
    <cfRule type="containsText" priority="1" dxfId="6" operator="containsText" stopIfTrue="1" text="Riesgo Extremo">
      <formula>NOT(ISERROR(SEARCH("Riesgo Extremo",E68)))</formula>
    </cfRule>
  </conditionalFormatting>
  <dataValidations count="9">
    <dataValidation type="list" allowBlank="1" showDropDown="1" showInputMessage="1" showErrorMessage="1" sqref="H34 H27:H31 H37:H67 H69">
      <formula1>PROBABILIDAD</formula1>
    </dataValidation>
    <dataValidation type="list" allowBlank="1" showDropDown="1" showInputMessage="1" showErrorMessage="1" sqref="H23 H32:H33 H35:H36 I20 I23:I27 I30:I67 I69 H25">
      <formula1>IMPACTO</formula1>
    </dataValidation>
    <dataValidation type="list" allowBlank="1" showInputMessage="1" showErrorMessage="1" errorTitle="Error" error="Esta opción no está permitida" sqref="Y27:Y28 Y65:Y67 Y69">
      <formula1>OPCIONESDEMANEJO</formula1>
    </dataValidation>
    <dataValidation type="list" allowBlank="1" showInputMessage="1" showErrorMessage="1" errorTitle="ERROR" error="Este valor no es permitido" sqref="F20 F23:F67 F69">
      <formula1>EXISTENCONTROLES</formula1>
    </dataValidation>
    <dataValidation type="list" allowBlank="1" showInputMessage="1" showErrorMessage="1" sqref="J20:J23 J27 J29:J67 J69:J70">
      <formula1>HerramientaControl</formula1>
    </dataValidation>
    <dataValidation type="list" allowBlank="1" showInputMessage="1" showErrorMessage="1" errorTitle="ERROR" error="Este valor no es permitido" sqref="K20:K23 K27 K29:K67 K69:K70">
      <formula1>ManualesInstructivos</formula1>
    </dataValidation>
    <dataValidation type="list" allowBlank="1" showInputMessage="1" showErrorMessage="1" errorTitle="ERROR" error="Este valor no es permitido" sqref="L20:L23 L27 L29:L67 L69:L70">
      <formula1>HerramientaEfectiva</formula1>
    </dataValidation>
    <dataValidation type="list" allowBlank="1" showInputMessage="1" showErrorMessage="1" errorTitle="ERROR" error="Este valor no es permitido" sqref="M20:M23 M27 M29:M67 M69:M70">
      <formula1>ResponDefinidos</formula1>
    </dataValidation>
    <dataValidation type="list" allowBlank="1" showInputMessage="1" showErrorMessage="1" errorTitle="ERROR" error="Este valor no es permitido" sqref="N20:N23 N27 N29:N67 N69:N70">
      <formula1>FrecuenciaSeguim</formula1>
    </dataValidation>
  </dataValidations>
  <printOptions horizontalCentered="1" verticalCentered="1"/>
  <pageMargins left="0.984251968503937" right="0" top="0" bottom="0" header="0" footer="0"/>
  <pageSetup horizontalDpi="600" verticalDpi="600" orientation="portrait" scale="50" r:id="rId2"/>
  <drawing r:id="rId1"/>
</worksheet>
</file>

<file path=xl/worksheets/sheet6.xml><?xml version="1.0" encoding="utf-8"?>
<worksheet xmlns="http://schemas.openxmlformats.org/spreadsheetml/2006/main" xmlns:r="http://schemas.openxmlformats.org/officeDocument/2006/relationships">
  <dimension ref="A1:M48"/>
  <sheetViews>
    <sheetView zoomScale="40" zoomScaleNormal="40" zoomScalePageLayoutView="0" workbookViewId="0" topLeftCell="A9">
      <selection activeCell="A13" sqref="A13"/>
    </sheetView>
  </sheetViews>
  <sheetFormatPr defaultColWidth="31.8515625" defaultRowHeight="12.75"/>
  <cols>
    <col min="1" max="1" width="69.8515625" style="304" customWidth="1"/>
    <col min="2" max="3" width="31.8515625" style="304" customWidth="1"/>
    <col min="4" max="4" width="15.421875" style="304" customWidth="1"/>
    <col min="5" max="5" width="31.8515625" style="304" customWidth="1"/>
    <col min="6" max="6" width="40.00390625" style="304" customWidth="1"/>
    <col min="7" max="8" width="31.8515625" style="304" customWidth="1"/>
    <col min="9" max="9" width="54.00390625" style="305" customWidth="1"/>
    <col min="10" max="10" width="31.57421875" style="252" customWidth="1"/>
    <col min="11" max="11" width="31.8515625" style="252" customWidth="1"/>
    <col min="12" max="20" width="31.8515625" style="250" customWidth="1"/>
    <col min="21" max="16384" width="31.8515625" style="304" customWidth="1"/>
  </cols>
  <sheetData>
    <row r="1" spans="9:11" s="250" customFormat="1" ht="19.5" thickBot="1">
      <c r="I1" s="251"/>
      <c r="J1" s="252"/>
      <c r="K1" s="252"/>
    </row>
    <row r="2" spans="1:13" s="250" customFormat="1" ht="20.25" thickBot="1">
      <c r="A2" s="894" t="s">
        <v>398</v>
      </c>
      <c r="B2" s="895"/>
      <c r="C2" s="895"/>
      <c r="D2" s="895"/>
      <c r="E2" s="895"/>
      <c r="F2" s="895"/>
      <c r="G2" s="895"/>
      <c r="H2" s="895"/>
      <c r="I2" s="895"/>
      <c r="J2" s="895"/>
      <c r="K2" s="895"/>
      <c r="L2" s="895"/>
      <c r="M2" s="896"/>
    </row>
    <row r="3" spans="1:11" s="250" customFormat="1" ht="20.25" thickBot="1">
      <c r="A3" s="253"/>
      <c r="B3" s="254"/>
      <c r="C3" s="254"/>
      <c r="D3" s="254"/>
      <c r="E3" s="254"/>
      <c r="F3" s="254"/>
      <c r="G3" s="254"/>
      <c r="H3" s="254"/>
      <c r="I3" s="254"/>
      <c r="J3" s="255"/>
      <c r="K3" s="252"/>
    </row>
    <row r="4" spans="1:13" s="250" customFormat="1" ht="20.25" thickBot="1">
      <c r="A4" s="897" t="s">
        <v>399</v>
      </c>
      <c r="B4" s="898"/>
      <c r="C4" s="899"/>
      <c r="D4" s="900">
        <v>2018</v>
      </c>
      <c r="E4" s="903" t="s">
        <v>400</v>
      </c>
      <c r="F4" s="900" t="s">
        <v>10</v>
      </c>
      <c r="G4" s="905" t="s">
        <v>401</v>
      </c>
      <c r="H4" s="905"/>
      <c r="I4" s="905"/>
      <c r="J4" s="905"/>
      <c r="K4" s="905"/>
      <c r="L4" s="906"/>
      <c r="M4" s="256"/>
    </row>
    <row r="5" spans="1:13" s="250" customFormat="1" ht="59.25" thickBot="1">
      <c r="A5" s="257" t="s">
        <v>402</v>
      </c>
      <c r="B5" s="257" t="s">
        <v>403</v>
      </c>
      <c r="C5" s="258" t="s">
        <v>404</v>
      </c>
      <c r="D5" s="901"/>
      <c r="E5" s="904"/>
      <c r="F5" s="902"/>
      <c r="G5" s="259" t="s">
        <v>405</v>
      </c>
      <c r="H5" s="260" t="s">
        <v>406</v>
      </c>
      <c r="I5" s="260" t="s">
        <v>407</v>
      </c>
      <c r="J5" s="260" t="s">
        <v>405</v>
      </c>
      <c r="K5" s="260" t="s">
        <v>406</v>
      </c>
      <c r="L5" s="260" t="s">
        <v>408</v>
      </c>
      <c r="M5" s="261" t="s">
        <v>409</v>
      </c>
    </row>
    <row r="6" spans="1:13" s="250" customFormat="1" ht="132" thickBot="1">
      <c r="A6" s="262" t="s">
        <v>410</v>
      </c>
      <c r="B6" s="263" t="s">
        <v>411</v>
      </c>
      <c r="C6" s="264"/>
      <c r="D6" s="901"/>
      <c r="E6" s="265">
        <v>1</v>
      </c>
      <c r="F6" s="266" t="s">
        <v>294</v>
      </c>
      <c r="G6" s="267">
        <v>3</v>
      </c>
      <c r="H6" s="268">
        <v>6</v>
      </c>
      <c r="I6" s="269" t="s">
        <v>154</v>
      </c>
      <c r="J6" s="270">
        <v>1</v>
      </c>
      <c r="K6" s="270">
        <v>1</v>
      </c>
      <c r="L6" s="269" t="s">
        <v>151</v>
      </c>
      <c r="M6" s="271" t="s">
        <v>412</v>
      </c>
    </row>
    <row r="7" spans="1:13" s="250" customFormat="1" ht="131.25">
      <c r="A7" s="272" t="s">
        <v>295</v>
      </c>
      <c r="B7" s="273" t="s">
        <v>411</v>
      </c>
      <c r="C7" s="274"/>
      <c r="D7" s="901"/>
      <c r="E7" s="275">
        <v>2</v>
      </c>
      <c r="F7" s="276" t="s">
        <v>295</v>
      </c>
      <c r="G7" s="277">
        <v>1</v>
      </c>
      <c r="H7" s="278">
        <v>7</v>
      </c>
      <c r="I7" s="279" t="s">
        <v>150</v>
      </c>
      <c r="J7" s="280">
        <v>1</v>
      </c>
      <c r="K7" s="280">
        <v>1</v>
      </c>
      <c r="L7" s="269" t="s">
        <v>200</v>
      </c>
      <c r="M7" s="271" t="s">
        <v>413</v>
      </c>
    </row>
    <row r="8" spans="1:13" s="250" customFormat="1" ht="187.5">
      <c r="A8" s="272" t="s">
        <v>414</v>
      </c>
      <c r="B8" s="273" t="s">
        <v>415</v>
      </c>
      <c r="C8" s="274" t="s">
        <v>416</v>
      </c>
      <c r="D8" s="901"/>
      <c r="E8" s="275">
        <v>3</v>
      </c>
      <c r="F8" s="276" t="s">
        <v>296</v>
      </c>
      <c r="G8" s="277">
        <v>4</v>
      </c>
      <c r="H8" s="278">
        <v>11</v>
      </c>
      <c r="I8" s="279" t="s">
        <v>215</v>
      </c>
      <c r="J8" s="280">
        <v>2</v>
      </c>
      <c r="K8" s="280">
        <v>6</v>
      </c>
      <c r="L8" s="279" t="s">
        <v>206</v>
      </c>
      <c r="M8" s="281" t="s">
        <v>417</v>
      </c>
    </row>
    <row r="9" spans="1:13" s="250" customFormat="1" ht="187.5">
      <c r="A9" s="272" t="s">
        <v>418</v>
      </c>
      <c r="B9" s="273" t="s">
        <v>419</v>
      </c>
      <c r="C9" s="274" t="s">
        <v>420</v>
      </c>
      <c r="D9" s="901"/>
      <c r="E9" s="282">
        <v>4</v>
      </c>
      <c r="F9" s="283" t="s">
        <v>421</v>
      </c>
      <c r="G9" s="284">
        <v>3</v>
      </c>
      <c r="H9" s="285">
        <v>7</v>
      </c>
      <c r="I9" s="279" t="s">
        <v>205</v>
      </c>
      <c r="J9" s="280">
        <v>1</v>
      </c>
      <c r="K9" s="280">
        <v>7</v>
      </c>
      <c r="L9" s="279" t="s">
        <v>150</v>
      </c>
      <c r="M9" s="281" t="s">
        <v>422</v>
      </c>
    </row>
    <row r="10" spans="1:13" s="250" customFormat="1" ht="188.25" thickBot="1">
      <c r="A10" s="272" t="s">
        <v>423</v>
      </c>
      <c r="B10" s="286" t="s">
        <v>507</v>
      </c>
      <c r="C10" s="287" t="s">
        <v>508</v>
      </c>
      <c r="D10" s="901"/>
      <c r="E10" s="288">
        <v>5</v>
      </c>
      <c r="F10" s="289" t="s">
        <v>297</v>
      </c>
      <c r="G10" s="284">
        <v>2</v>
      </c>
      <c r="H10" s="285">
        <v>7</v>
      </c>
      <c r="I10" s="279" t="s">
        <v>153</v>
      </c>
      <c r="J10" s="280">
        <v>1</v>
      </c>
      <c r="K10" s="280">
        <v>7</v>
      </c>
      <c r="L10" s="279" t="s">
        <v>424</v>
      </c>
      <c r="M10" s="372" t="s">
        <v>425</v>
      </c>
    </row>
    <row r="11" spans="1:13" s="250" customFormat="1" ht="265.5" customHeight="1" thickBot="1">
      <c r="A11" s="272" t="s">
        <v>426</v>
      </c>
      <c r="B11" s="286" t="s">
        <v>419</v>
      </c>
      <c r="C11" s="287" t="s">
        <v>478</v>
      </c>
      <c r="D11" s="901"/>
      <c r="E11" s="371">
        <v>6</v>
      </c>
      <c r="F11" s="373" t="s">
        <v>509</v>
      </c>
      <c r="G11" s="374">
        <v>2</v>
      </c>
      <c r="H11" s="374">
        <v>6</v>
      </c>
      <c r="I11" s="269" t="s">
        <v>200</v>
      </c>
      <c r="J11" s="375">
        <v>1</v>
      </c>
      <c r="K11" s="375">
        <v>6</v>
      </c>
      <c r="L11" s="269" t="s">
        <v>200</v>
      </c>
      <c r="M11" s="281" t="s">
        <v>422</v>
      </c>
    </row>
    <row r="12" spans="1:13" s="250" customFormat="1" ht="115.5" customHeight="1" thickBot="1">
      <c r="A12" s="272" t="s">
        <v>427</v>
      </c>
      <c r="B12" s="286" t="s">
        <v>419</v>
      </c>
      <c r="C12" s="287" t="s">
        <v>428</v>
      </c>
      <c r="D12" s="901"/>
      <c r="E12" s="903" t="s">
        <v>400</v>
      </c>
      <c r="F12" s="900" t="s">
        <v>4</v>
      </c>
      <c r="G12" s="905" t="s">
        <v>401</v>
      </c>
      <c r="H12" s="905"/>
      <c r="I12" s="905"/>
      <c r="J12" s="905"/>
      <c r="K12" s="905"/>
      <c r="L12" s="906"/>
      <c r="M12" s="900" t="s">
        <v>409</v>
      </c>
    </row>
    <row r="13" spans="1:13" s="250" customFormat="1" ht="113.25" thickBot="1">
      <c r="A13" s="272" t="s">
        <v>432</v>
      </c>
      <c r="B13" s="286" t="s">
        <v>415</v>
      </c>
      <c r="C13" s="287" t="s">
        <v>433</v>
      </c>
      <c r="D13" s="901"/>
      <c r="E13" s="904"/>
      <c r="F13" s="902"/>
      <c r="G13" s="905" t="s">
        <v>429</v>
      </c>
      <c r="H13" s="906"/>
      <c r="I13" s="907" t="s">
        <v>430</v>
      </c>
      <c r="J13" s="906"/>
      <c r="K13" s="908" t="s">
        <v>431</v>
      </c>
      <c r="L13" s="909"/>
      <c r="M13" s="902"/>
    </row>
    <row r="14" spans="1:13" s="250" customFormat="1" ht="38.25" thickBot="1">
      <c r="A14" s="290" t="s">
        <v>436</v>
      </c>
      <c r="B14" s="291" t="s">
        <v>411</v>
      </c>
      <c r="C14" s="292"/>
      <c r="D14" s="901"/>
      <c r="E14" s="903">
        <v>1</v>
      </c>
      <c r="F14" s="910" t="s">
        <v>307</v>
      </c>
      <c r="G14" s="912" t="s">
        <v>331</v>
      </c>
      <c r="H14" s="913"/>
      <c r="I14" s="913" t="s">
        <v>331</v>
      </c>
      <c r="J14" s="913"/>
      <c r="K14" s="913" t="s">
        <v>434</v>
      </c>
      <c r="L14" s="913"/>
      <c r="M14" s="916" t="s">
        <v>435</v>
      </c>
    </row>
    <row r="15" spans="1:13" s="250" customFormat="1" ht="104.25" customHeight="1" thickBot="1">
      <c r="A15" s="923"/>
      <c r="B15" s="924"/>
      <c r="C15" s="925"/>
      <c r="D15" s="902"/>
      <c r="E15" s="904"/>
      <c r="F15" s="911"/>
      <c r="G15" s="914"/>
      <c r="H15" s="915"/>
      <c r="I15" s="915"/>
      <c r="J15" s="915"/>
      <c r="K15" s="915"/>
      <c r="L15" s="915"/>
      <c r="M15" s="917"/>
    </row>
    <row r="16" spans="1:12" s="250" customFormat="1" ht="19.5">
      <c r="A16" s="253"/>
      <c r="B16" s="254"/>
      <c r="C16" s="254"/>
      <c r="D16" s="254"/>
      <c r="E16" s="254"/>
      <c r="F16" s="254"/>
      <c r="G16" s="254"/>
      <c r="H16" s="254"/>
      <c r="I16" s="254"/>
      <c r="J16" s="254"/>
      <c r="K16" s="252"/>
      <c r="L16" s="293"/>
    </row>
    <row r="17" spans="1:11" s="250" customFormat="1" ht="18.75">
      <c r="A17" s="294"/>
      <c r="B17" s="293"/>
      <c r="C17" s="293"/>
      <c r="D17" s="293"/>
      <c r="E17" s="293"/>
      <c r="F17" s="293"/>
      <c r="G17" s="293"/>
      <c r="H17" s="293"/>
      <c r="I17" s="252"/>
      <c r="J17" s="252"/>
      <c r="K17" s="252"/>
    </row>
    <row r="18" spans="9:11" s="250" customFormat="1" ht="19.5" thickBot="1">
      <c r="I18" s="251"/>
      <c r="J18" s="252"/>
      <c r="K18" s="252"/>
    </row>
    <row r="19" spans="1:10" s="250" customFormat="1" ht="20.25" thickBot="1">
      <c r="A19" s="918" t="s">
        <v>168</v>
      </c>
      <c r="B19" s="919"/>
      <c r="C19" s="919"/>
      <c r="D19" s="920"/>
      <c r="E19" s="918" t="s">
        <v>6</v>
      </c>
      <c r="F19" s="919"/>
      <c r="G19" s="919"/>
      <c r="H19" s="920"/>
      <c r="I19" s="918" t="s">
        <v>16</v>
      </c>
      <c r="J19" s="920"/>
    </row>
    <row r="20" spans="1:10" s="250" customFormat="1" ht="39.75" thickBot="1">
      <c r="A20" s="921" t="s">
        <v>7</v>
      </c>
      <c r="B20" s="922"/>
      <c r="C20" s="921" t="s">
        <v>506</v>
      </c>
      <c r="D20" s="922"/>
      <c r="E20" s="921" t="s">
        <v>17</v>
      </c>
      <c r="F20" s="922"/>
      <c r="G20" s="921" t="s">
        <v>506</v>
      </c>
      <c r="H20" s="922"/>
      <c r="I20" s="295" t="s">
        <v>18</v>
      </c>
      <c r="J20" s="296" t="s">
        <v>506</v>
      </c>
    </row>
    <row r="21" spans="1:10" s="250" customFormat="1" ht="18.75">
      <c r="A21" s="926" t="s">
        <v>438</v>
      </c>
      <c r="B21" s="927"/>
      <c r="C21" s="928"/>
      <c r="D21" s="929"/>
      <c r="E21" s="930" t="s">
        <v>439</v>
      </c>
      <c r="F21" s="931"/>
      <c r="G21" s="928"/>
      <c r="H21" s="929"/>
      <c r="I21" s="932" t="s">
        <v>440</v>
      </c>
      <c r="J21" s="934"/>
    </row>
    <row r="22" spans="1:10" s="250" customFormat="1" ht="18.75">
      <c r="A22" s="936" t="s">
        <v>441</v>
      </c>
      <c r="B22" s="937"/>
      <c r="C22" s="938"/>
      <c r="D22" s="939"/>
      <c r="E22" s="930" t="s">
        <v>442</v>
      </c>
      <c r="F22" s="931"/>
      <c r="G22" s="938"/>
      <c r="H22" s="939"/>
      <c r="I22" s="933"/>
      <c r="J22" s="935"/>
    </row>
    <row r="23" spans="1:10" s="250" customFormat="1" ht="18.75">
      <c r="A23" s="936" t="s">
        <v>439</v>
      </c>
      <c r="B23" s="937"/>
      <c r="C23" s="938"/>
      <c r="D23" s="939"/>
      <c r="E23" s="930" t="s">
        <v>443</v>
      </c>
      <c r="F23" s="931"/>
      <c r="G23" s="938"/>
      <c r="H23" s="939"/>
      <c r="I23" s="297"/>
      <c r="J23" s="297"/>
    </row>
    <row r="24" spans="1:10" s="250" customFormat="1" ht="18.75">
      <c r="A24" s="936" t="s">
        <v>444</v>
      </c>
      <c r="B24" s="937"/>
      <c r="C24" s="938"/>
      <c r="D24" s="939"/>
      <c r="E24" s="930" t="s">
        <v>445</v>
      </c>
      <c r="F24" s="931"/>
      <c r="G24" s="938"/>
      <c r="H24" s="939"/>
      <c r="I24" s="298"/>
      <c r="J24" s="298"/>
    </row>
    <row r="25" spans="1:10" s="250" customFormat="1" ht="18.75">
      <c r="A25" s="936" t="s">
        <v>446</v>
      </c>
      <c r="B25" s="937"/>
      <c r="C25" s="938"/>
      <c r="D25" s="939"/>
      <c r="E25" s="299" t="s">
        <v>447</v>
      </c>
      <c r="F25" s="300"/>
      <c r="G25" s="938"/>
      <c r="H25" s="939"/>
      <c r="I25" s="297"/>
      <c r="J25" s="301"/>
    </row>
    <row r="26" spans="1:10" s="250" customFormat="1" ht="18.75">
      <c r="A26" s="936" t="s">
        <v>448</v>
      </c>
      <c r="B26" s="937"/>
      <c r="C26" s="938"/>
      <c r="D26" s="939"/>
      <c r="E26" s="930" t="s">
        <v>449</v>
      </c>
      <c r="F26" s="931"/>
      <c r="G26" s="938"/>
      <c r="H26" s="939"/>
      <c r="I26" s="298"/>
      <c r="J26" s="298"/>
    </row>
    <row r="27" spans="1:10" s="250" customFormat="1" ht="18.75">
      <c r="A27" s="936" t="s">
        <v>450</v>
      </c>
      <c r="B27" s="937"/>
      <c r="C27" s="938"/>
      <c r="D27" s="939"/>
      <c r="E27" s="930" t="s">
        <v>451</v>
      </c>
      <c r="F27" s="931"/>
      <c r="G27" s="938"/>
      <c r="H27" s="939"/>
      <c r="I27" s="940"/>
      <c r="J27" s="942"/>
    </row>
    <row r="28" spans="1:10" s="250" customFormat="1" ht="19.5" thickBot="1">
      <c r="A28" s="944"/>
      <c r="B28" s="945"/>
      <c r="C28" s="946"/>
      <c r="D28" s="947"/>
      <c r="E28" s="302" t="s">
        <v>452</v>
      </c>
      <c r="F28" s="303"/>
      <c r="G28" s="946"/>
      <c r="H28" s="947"/>
      <c r="I28" s="941"/>
      <c r="J28" s="943"/>
    </row>
    <row r="29" spans="9:11" s="250" customFormat="1" ht="18.75">
      <c r="I29" s="251"/>
      <c r="J29" s="252"/>
      <c r="K29" s="252"/>
    </row>
    <row r="30" spans="9:11" s="250" customFormat="1" ht="18.75">
      <c r="I30" s="251"/>
      <c r="J30" s="252"/>
      <c r="K30" s="252"/>
    </row>
    <row r="31" spans="9:11" s="250" customFormat="1" ht="18.75">
      <c r="I31" s="251"/>
      <c r="J31" s="252"/>
      <c r="K31" s="252"/>
    </row>
    <row r="32" spans="9:11" s="250" customFormat="1" ht="18.75">
      <c r="I32" s="251"/>
      <c r="J32" s="252"/>
      <c r="K32" s="252"/>
    </row>
    <row r="33" spans="9:11" s="250" customFormat="1" ht="18.75">
      <c r="I33" s="251"/>
      <c r="J33" s="252"/>
      <c r="K33" s="252"/>
    </row>
    <row r="34" spans="9:11" s="250" customFormat="1" ht="18.75">
      <c r="I34" s="251"/>
      <c r="J34" s="252"/>
      <c r="K34" s="252"/>
    </row>
    <row r="35" spans="9:11" s="250" customFormat="1" ht="18.75">
      <c r="I35" s="251"/>
      <c r="J35" s="252"/>
      <c r="K35" s="252"/>
    </row>
    <row r="36" spans="9:11" s="250" customFormat="1" ht="18.75">
      <c r="I36" s="251"/>
      <c r="J36" s="252"/>
      <c r="K36" s="252"/>
    </row>
    <row r="37" spans="9:11" s="250" customFormat="1" ht="18.75">
      <c r="I37" s="251"/>
      <c r="J37" s="252"/>
      <c r="K37" s="252"/>
    </row>
    <row r="38" spans="9:11" s="250" customFormat="1" ht="18.75">
      <c r="I38" s="251"/>
      <c r="J38" s="252"/>
      <c r="K38" s="252"/>
    </row>
    <row r="39" spans="9:11" s="250" customFormat="1" ht="18.75">
      <c r="I39" s="251"/>
      <c r="J39" s="252"/>
      <c r="K39" s="252"/>
    </row>
    <row r="40" spans="9:11" s="250" customFormat="1" ht="18.75">
      <c r="I40" s="251"/>
      <c r="J40" s="252"/>
      <c r="K40" s="252"/>
    </row>
    <row r="41" spans="9:11" s="250" customFormat="1" ht="18.75">
      <c r="I41" s="251"/>
      <c r="J41" s="252"/>
      <c r="K41" s="252"/>
    </row>
    <row r="42" spans="9:11" s="250" customFormat="1" ht="18.75">
      <c r="I42" s="251"/>
      <c r="J42" s="252"/>
      <c r="K42" s="252"/>
    </row>
    <row r="43" spans="9:11" s="250" customFormat="1" ht="18.75">
      <c r="I43" s="251"/>
      <c r="J43" s="252"/>
      <c r="K43" s="252"/>
    </row>
    <row r="44" spans="9:11" s="250" customFormat="1" ht="18.75">
      <c r="I44" s="251"/>
      <c r="J44" s="252"/>
      <c r="K44" s="252"/>
    </row>
    <row r="45" spans="9:11" s="250" customFormat="1" ht="18.75">
      <c r="I45" s="251"/>
      <c r="J45" s="252"/>
      <c r="K45" s="252"/>
    </row>
    <row r="46" spans="9:11" s="250" customFormat="1" ht="18.75">
      <c r="I46" s="251"/>
      <c r="J46" s="252"/>
      <c r="K46" s="252"/>
    </row>
    <row r="47" spans="9:11" s="250" customFormat="1" ht="18.75">
      <c r="I47" s="251"/>
      <c r="J47" s="252"/>
      <c r="K47" s="252"/>
    </row>
    <row r="48" spans="9:11" s="250" customFormat="1" ht="18.75">
      <c r="I48" s="251"/>
      <c r="J48" s="252"/>
      <c r="K48" s="252"/>
    </row>
  </sheetData>
  <sheetProtection/>
  <mergeCells count="61">
    <mergeCell ref="A27:B27"/>
    <mergeCell ref="C27:D27"/>
    <mergeCell ref="E27:F27"/>
    <mergeCell ref="G27:H27"/>
    <mergeCell ref="I27:I28"/>
    <mergeCell ref="J27:J28"/>
    <mergeCell ref="A28:B28"/>
    <mergeCell ref="C28:D28"/>
    <mergeCell ref="G28:H28"/>
    <mergeCell ref="A25:B25"/>
    <mergeCell ref="C25:D25"/>
    <mergeCell ref="G25:H25"/>
    <mergeCell ref="A26:B26"/>
    <mergeCell ref="C26:D26"/>
    <mergeCell ref="E26:F26"/>
    <mergeCell ref="G26:H26"/>
    <mergeCell ref="A23:B23"/>
    <mergeCell ref="C23:D23"/>
    <mergeCell ref="E23:F23"/>
    <mergeCell ref="G23:H23"/>
    <mergeCell ref="A24:B24"/>
    <mergeCell ref="C24:D24"/>
    <mergeCell ref="E24:F24"/>
    <mergeCell ref="G24:H24"/>
    <mergeCell ref="A21:B21"/>
    <mergeCell ref="C21:D21"/>
    <mergeCell ref="E21:F21"/>
    <mergeCell ref="G21:H21"/>
    <mergeCell ref="I21:I22"/>
    <mergeCell ref="J21:J22"/>
    <mergeCell ref="A22:B22"/>
    <mergeCell ref="C22:D22"/>
    <mergeCell ref="E22:F22"/>
    <mergeCell ref="G22:H22"/>
    <mergeCell ref="M14:M15"/>
    <mergeCell ref="A19:D19"/>
    <mergeCell ref="E19:H19"/>
    <mergeCell ref="I19:J19"/>
    <mergeCell ref="A20:B20"/>
    <mergeCell ref="C20:D20"/>
    <mergeCell ref="E20:F20"/>
    <mergeCell ref="G20:H20"/>
    <mergeCell ref="A15:C15"/>
    <mergeCell ref="G13:H13"/>
    <mergeCell ref="I13:J13"/>
    <mergeCell ref="K13:L13"/>
    <mergeCell ref="E14:E15"/>
    <mergeCell ref="F14:F15"/>
    <mergeCell ref="G14:H15"/>
    <mergeCell ref="I14:J15"/>
    <mergeCell ref="K14:L15"/>
    <mergeCell ref="A2:M2"/>
    <mergeCell ref="A4:C4"/>
    <mergeCell ref="D4:D15"/>
    <mergeCell ref="E4:E5"/>
    <mergeCell ref="F4:F5"/>
    <mergeCell ref="G4:L4"/>
    <mergeCell ref="E12:E13"/>
    <mergeCell ref="F12:F13"/>
    <mergeCell ref="G12:L12"/>
    <mergeCell ref="M12:M13"/>
  </mergeCells>
  <conditionalFormatting sqref="I8:I10">
    <cfRule type="containsText" priority="62" dxfId="1" operator="containsText" stopIfTrue="1" text="Riesgo Alto">
      <formula>NOT(ISERROR(SEARCH("Riesgo Alto",I8)))</formula>
    </cfRule>
    <cfRule type="containsText" priority="63" dxfId="0" operator="containsText" stopIfTrue="1" text="Riesgo Moderado">
      <formula>NOT(ISERROR(SEARCH("Riesgo Moderado",I8)))</formula>
    </cfRule>
    <cfRule type="containsText" priority="64" dxfId="7" operator="containsText" stopIfTrue="1" text="Riesgo Bajo">
      <formula>NOT(ISERROR(SEARCH("Riesgo Bajo",I8)))</formula>
    </cfRule>
    <cfRule type="containsText" priority="65" dxfId="1" operator="containsText" stopIfTrue="1" text="Riesgo Alto">
      <formula>NOT(ISERROR(SEARCH("Riesgo Alto",I8)))</formula>
    </cfRule>
    <cfRule type="containsText" priority="66" dxfId="196" operator="containsText" stopIfTrue="1" text="Riesgo Extremo">
      <formula>NOT(ISERROR(SEARCH("Riesgo Extremo",I8)))</formula>
    </cfRule>
  </conditionalFormatting>
  <conditionalFormatting sqref="I8:I10">
    <cfRule type="containsText" priority="61" dxfId="6" operator="containsText" stopIfTrue="1" text="Riesgo Extremo">
      <formula>NOT(ISERROR(SEARCH("Riesgo Extremo",I8)))</formula>
    </cfRule>
  </conditionalFormatting>
  <conditionalFormatting sqref="L9:L10">
    <cfRule type="containsText" priority="56" dxfId="1" operator="containsText" stopIfTrue="1" text="Riesgo Alto">
      <formula>NOT(ISERROR(SEARCH("Riesgo Alto",L9)))</formula>
    </cfRule>
    <cfRule type="containsText" priority="57" dxfId="0" operator="containsText" stopIfTrue="1" text="Riesgo Moderado">
      <formula>NOT(ISERROR(SEARCH("Riesgo Moderado",L9)))</formula>
    </cfRule>
    <cfRule type="containsText" priority="58" dxfId="7" operator="containsText" stopIfTrue="1" text="Riesgo Bajo">
      <formula>NOT(ISERROR(SEARCH("Riesgo Bajo",L9)))</formula>
    </cfRule>
    <cfRule type="containsText" priority="59" dxfId="1" operator="containsText" stopIfTrue="1" text="Riesgo Alto">
      <formula>NOT(ISERROR(SEARCH("Riesgo Alto",L9)))</formula>
    </cfRule>
    <cfRule type="containsText" priority="60" dxfId="196" operator="containsText" stopIfTrue="1" text="Riesgo Extremo">
      <formula>NOT(ISERROR(SEARCH("Riesgo Extremo",L9)))</formula>
    </cfRule>
  </conditionalFormatting>
  <conditionalFormatting sqref="L9:L10">
    <cfRule type="containsText" priority="55" dxfId="6" operator="containsText" stopIfTrue="1" text="Riesgo Extremo">
      <formula>NOT(ISERROR(SEARCH("Riesgo Extremo",L9)))</formula>
    </cfRule>
  </conditionalFormatting>
  <conditionalFormatting sqref="I6">
    <cfRule type="containsText" priority="50" dxfId="1" operator="containsText" stopIfTrue="1" text="Riesgo Alto">
      <formula>NOT(ISERROR(SEARCH("Riesgo Alto",I6)))</formula>
    </cfRule>
    <cfRule type="containsText" priority="51" dxfId="0" operator="containsText" stopIfTrue="1" text="Riesgo Moderado">
      <formula>NOT(ISERROR(SEARCH("Riesgo Moderado",I6)))</formula>
    </cfRule>
    <cfRule type="containsText" priority="52" dxfId="7" operator="containsText" stopIfTrue="1" text="Riesgo Bajo">
      <formula>NOT(ISERROR(SEARCH("Riesgo Bajo",I6)))</formula>
    </cfRule>
    <cfRule type="containsText" priority="53" dxfId="1" operator="containsText" stopIfTrue="1" text="Riesgo Alto">
      <formula>NOT(ISERROR(SEARCH("Riesgo Alto",I6)))</formula>
    </cfRule>
    <cfRule type="containsText" priority="54" dxfId="196" operator="containsText" stopIfTrue="1" text="Riesgo Extremo">
      <formula>NOT(ISERROR(SEARCH("Riesgo Extremo",I6)))</formula>
    </cfRule>
  </conditionalFormatting>
  <conditionalFormatting sqref="I6">
    <cfRule type="containsText" priority="49" dxfId="6" operator="containsText" stopIfTrue="1" text="Riesgo Extremo">
      <formula>NOT(ISERROR(SEARCH("Riesgo Extremo",I6)))</formula>
    </cfRule>
  </conditionalFormatting>
  <conditionalFormatting sqref="L6">
    <cfRule type="containsText" priority="44" dxfId="1" operator="containsText" stopIfTrue="1" text="Riesgo Alto">
      <formula>NOT(ISERROR(SEARCH("Riesgo Alto",L6)))</formula>
    </cfRule>
    <cfRule type="containsText" priority="45" dxfId="0" operator="containsText" stopIfTrue="1" text="Riesgo Moderado">
      <formula>NOT(ISERROR(SEARCH("Riesgo Moderado",L6)))</formula>
    </cfRule>
    <cfRule type="containsText" priority="46" dxfId="7" operator="containsText" stopIfTrue="1" text="Riesgo Bajo">
      <formula>NOT(ISERROR(SEARCH("Riesgo Bajo",L6)))</formula>
    </cfRule>
    <cfRule type="containsText" priority="47" dxfId="1" operator="containsText" stopIfTrue="1" text="Riesgo Alto">
      <formula>NOT(ISERROR(SEARCH("Riesgo Alto",L6)))</formula>
    </cfRule>
    <cfRule type="containsText" priority="48" dxfId="196" operator="containsText" stopIfTrue="1" text="Riesgo Extremo">
      <formula>NOT(ISERROR(SEARCH("Riesgo Extremo",L6)))</formula>
    </cfRule>
  </conditionalFormatting>
  <conditionalFormatting sqref="L6">
    <cfRule type="containsText" priority="43" dxfId="6" operator="containsText" stopIfTrue="1" text="Riesgo Extremo">
      <formula>NOT(ISERROR(SEARCH("Riesgo Extremo",L6)))</formula>
    </cfRule>
  </conditionalFormatting>
  <conditionalFormatting sqref="I7">
    <cfRule type="containsText" priority="38" dxfId="1" operator="containsText" stopIfTrue="1" text="Riesgo Alto">
      <formula>NOT(ISERROR(SEARCH("Riesgo Alto",I7)))</formula>
    </cfRule>
    <cfRule type="containsText" priority="39" dxfId="0" operator="containsText" stopIfTrue="1" text="Riesgo Moderado">
      <formula>NOT(ISERROR(SEARCH("Riesgo Moderado",I7)))</formula>
    </cfRule>
    <cfRule type="containsText" priority="40" dxfId="7" operator="containsText" stopIfTrue="1" text="Riesgo Bajo">
      <formula>NOT(ISERROR(SEARCH("Riesgo Bajo",I7)))</formula>
    </cfRule>
    <cfRule type="containsText" priority="41" dxfId="1" operator="containsText" stopIfTrue="1" text="Riesgo Alto">
      <formula>NOT(ISERROR(SEARCH("Riesgo Alto",I7)))</formula>
    </cfRule>
    <cfRule type="containsText" priority="42" dxfId="196" operator="containsText" stopIfTrue="1" text="Riesgo Extremo">
      <formula>NOT(ISERROR(SEARCH("Riesgo Extremo",I7)))</formula>
    </cfRule>
  </conditionalFormatting>
  <conditionalFormatting sqref="I7">
    <cfRule type="containsText" priority="37" dxfId="6" operator="containsText" stopIfTrue="1" text="Riesgo Extremo">
      <formula>NOT(ISERROR(SEARCH("Riesgo Extremo",I7)))</formula>
    </cfRule>
  </conditionalFormatting>
  <conditionalFormatting sqref="L8">
    <cfRule type="containsText" priority="20" dxfId="1" operator="containsText" stopIfTrue="1" text="Riesgo Alto">
      <formula>NOT(ISERROR(SEARCH("Riesgo Alto",L8)))</formula>
    </cfRule>
    <cfRule type="containsText" priority="21" dxfId="0" operator="containsText" stopIfTrue="1" text="Riesgo Moderado">
      <formula>NOT(ISERROR(SEARCH("Riesgo Moderado",L8)))</formula>
    </cfRule>
    <cfRule type="containsText" priority="22" dxfId="7" operator="containsText" stopIfTrue="1" text="Riesgo Bajo">
      <formula>NOT(ISERROR(SEARCH("Riesgo Bajo",L8)))</formula>
    </cfRule>
    <cfRule type="containsText" priority="23" dxfId="1" operator="containsText" stopIfTrue="1" text="Riesgo Alto">
      <formula>NOT(ISERROR(SEARCH("Riesgo Alto",L8)))</formula>
    </cfRule>
    <cfRule type="containsText" priority="24" dxfId="196" operator="containsText" stopIfTrue="1" text="Riesgo Extremo">
      <formula>NOT(ISERROR(SEARCH("Riesgo Extremo",L8)))</formula>
    </cfRule>
  </conditionalFormatting>
  <conditionalFormatting sqref="L8">
    <cfRule type="containsText" priority="19" dxfId="6" operator="containsText" stopIfTrue="1" text="Riesgo Extremo">
      <formula>NOT(ISERROR(SEARCH("Riesgo Extremo",L8)))</formula>
    </cfRule>
  </conditionalFormatting>
  <conditionalFormatting sqref="L7">
    <cfRule type="containsText" priority="14" dxfId="1" operator="containsText" stopIfTrue="1" text="Riesgo Alto">
      <formula>NOT(ISERROR(SEARCH("Riesgo Alto",L7)))</formula>
    </cfRule>
    <cfRule type="containsText" priority="15" dxfId="0" operator="containsText" stopIfTrue="1" text="Riesgo Moderado">
      <formula>NOT(ISERROR(SEARCH("Riesgo Moderado",L7)))</formula>
    </cfRule>
    <cfRule type="containsText" priority="16" dxfId="7" operator="containsText" stopIfTrue="1" text="Riesgo Bajo">
      <formula>NOT(ISERROR(SEARCH("Riesgo Bajo",L7)))</formula>
    </cfRule>
    <cfRule type="containsText" priority="17" dxfId="1" operator="containsText" stopIfTrue="1" text="Riesgo Alto">
      <formula>NOT(ISERROR(SEARCH("Riesgo Alto",L7)))</formula>
    </cfRule>
    <cfRule type="containsText" priority="18" dxfId="196" operator="containsText" stopIfTrue="1" text="Riesgo Extremo">
      <formula>NOT(ISERROR(SEARCH("Riesgo Extremo",L7)))</formula>
    </cfRule>
  </conditionalFormatting>
  <conditionalFormatting sqref="L7">
    <cfRule type="containsText" priority="13" dxfId="6" operator="containsText" stopIfTrue="1" text="Riesgo Extremo">
      <formula>NOT(ISERROR(SEARCH("Riesgo Extremo",L7)))</formula>
    </cfRule>
  </conditionalFormatting>
  <conditionalFormatting sqref="I11">
    <cfRule type="containsText" priority="8" dxfId="1" operator="containsText" stopIfTrue="1" text="Riesgo Alto">
      <formula>NOT(ISERROR(SEARCH("Riesgo Alto",I11)))</formula>
    </cfRule>
    <cfRule type="containsText" priority="9" dxfId="0" operator="containsText" stopIfTrue="1" text="Riesgo Moderado">
      <formula>NOT(ISERROR(SEARCH("Riesgo Moderado",I11)))</formula>
    </cfRule>
    <cfRule type="containsText" priority="10" dxfId="7" operator="containsText" stopIfTrue="1" text="Riesgo Bajo">
      <formula>NOT(ISERROR(SEARCH("Riesgo Bajo",I11)))</formula>
    </cfRule>
    <cfRule type="containsText" priority="11" dxfId="1" operator="containsText" stopIfTrue="1" text="Riesgo Alto">
      <formula>NOT(ISERROR(SEARCH("Riesgo Alto",I11)))</formula>
    </cfRule>
    <cfRule type="containsText" priority="12" dxfId="196" operator="containsText" stopIfTrue="1" text="Riesgo Extremo">
      <formula>NOT(ISERROR(SEARCH("Riesgo Extremo",I11)))</formula>
    </cfRule>
  </conditionalFormatting>
  <conditionalFormatting sqref="I11">
    <cfRule type="containsText" priority="7" dxfId="6" operator="containsText" stopIfTrue="1" text="Riesgo Extremo">
      <formula>NOT(ISERROR(SEARCH("Riesgo Extremo",I11)))</formula>
    </cfRule>
  </conditionalFormatting>
  <conditionalFormatting sqref="L11">
    <cfRule type="containsText" priority="2" dxfId="1" operator="containsText" stopIfTrue="1" text="Riesgo Alto">
      <formula>NOT(ISERROR(SEARCH("Riesgo Alto",L11)))</formula>
    </cfRule>
    <cfRule type="containsText" priority="3" dxfId="0" operator="containsText" stopIfTrue="1" text="Riesgo Moderado">
      <formula>NOT(ISERROR(SEARCH("Riesgo Moderado",L11)))</formula>
    </cfRule>
    <cfRule type="containsText" priority="4" dxfId="7" operator="containsText" stopIfTrue="1" text="Riesgo Bajo">
      <formula>NOT(ISERROR(SEARCH("Riesgo Bajo",L11)))</formula>
    </cfRule>
    <cfRule type="containsText" priority="5" dxfId="1" operator="containsText" stopIfTrue="1" text="Riesgo Alto">
      <formula>NOT(ISERROR(SEARCH("Riesgo Alto",L11)))</formula>
    </cfRule>
    <cfRule type="containsText" priority="6" dxfId="196" operator="containsText" stopIfTrue="1" text="Riesgo Extremo">
      <formula>NOT(ISERROR(SEARCH("Riesgo Extremo",L11)))</formula>
    </cfRule>
  </conditionalFormatting>
  <conditionalFormatting sqref="L11">
    <cfRule type="containsText" priority="1" dxfId="6" operator="containsText" stopIfTrue="1" text="Riesgo Extremo">
      <formula>NOT(ISERROR(SEARCH("Riesgo Extremo",L11)))</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5:G49"/>
  <sheetViews>
    <sheetView zoomScalePageLayoutView="0" workbookViewId="0" topLeftCell="A1">
      <selection activeCell="C22" sqref="C22"/>
    </sheetView>
  </sheetViews>
  <sheetFormatPr defaultColWidth="11.421875" defaultRowHeight="12.75"/>
  <cols>
    <col min="1" max="1" width="11.421875" style="150" customWidth="1"/>
    <col min="2" max="2" width="19.421875" style="150" customWidth="1"/>
    <col min="3" max="3" width="16.421875" style="150" customWidth="1"/>
    <col min="4" max="4" width="16.140625" style="150" customWidth="1"/>
    <col min="5" max="5" width="19.421875" style="150" customWidth="1"/>
    <col min="6" max="6" width="21.8515625" style="150" customWidth="1"/>
    <col min="7" max="16384" width="11.421875" style="150" customWidth="1"/>
  </cols>
  <sheetData>
    <row r="1" ht="12.75"/>
    <row r="2" ht="12.75"/>
    <row r="3" ht="12.75"/>
    <row r="4" ht="12.75"/>
    <row r="5" ht="12.75">
      <c r="B5" s="156" t="s">
        <v>281</v>
      </c>
    </row>
    <row r="6" ht="12.75"/>
    <row r="7" spans="2:4" ht="25.5">
      <c r="B7" s="159" t="s">
        <v>273</v>
      </c>
      <c r="C7" s="159" t="s">
        <v>277</v>
      </c>
      <c r="D7" s="159" t="s">
        <v>278</v>
      </c>
    </row>
    <row r="8" spans="2:4" ht="12.75">
      <c r="B8" s="157" t="s">
        <v>274</v>
      </c>
      <c r="C8" s="158"/>
      <c r="D8" s="158"/>
    </row>
    <row r="9" spans="2:6" ht="12.75">
      <c r="B9" s="157" t="s">
        <v>275</v>
      </c>
      <c r="C9" s="158"/>
      <c r="D9" s="158"/>
      <c r="F9"/>
    </row>
    <row r="10" spans="2:4" ht="12.75">
      <c r="B10" s="157" t="s">
        <v>33</v>
      </c>
      <c r="C10" s="158"/>
      <c r="D10" s="158"/>
    </row>
    <row r="11" spans="2:4" ht="12.75">
      <c r="B11" s="157" t="s">
        <v>276</v>
      </c>
      <c r="C11" s="158"/>
      <c r="D11" s="158"/>
    </row>
    <row r="12" ht="12.75"/>
    <row r="13" ht="12.75"/>
    <row r="14" ht="16.5" customHeight="1"/>
    <row r="15" ht="16.5" customHeight="1">
      <c r="B15" s="156" t="s">
        <v>282</v>
      </c>
    </row>
    <row r="16" ht="16.5" customHeight="1"/>
    <row r="17" ht="16.5" customHeight="1"/>
    <row r="18" spans="2:4" ht="30.75" customHeight="1">
      <c r="B18" s="159" t="s">
        <v>273</v>
      </c>
      <c r="C18" s="159" t="s">
        <v>277</v>
      </c>
      <c r="D18" s="159" t="s">
        <v>278</v>
      </c>
    </row>
    <row r="19" spans="2:4" ht="16.5" customHeight="1">
      <c r="B19" s="157" t="s">
        <v>274</v>
      </c>
      <c r="C19" s="158"/>
      <c r="D19" s="158"/>
    </row>
    <row r="20" spans="2:4" ht="16.5" customHeight="1">
      <c r="B20" s="157" t="s">
        <v>275</v>
      </c>
      <c r="C20" s="158"/>
      <c r="D20" s="158"/>
    </row>
    <row r="21" spans="2:4" ht="16.5" customHeight="1">
      <c r="B21" s="157" t="s">
        <v>33</v>
      </c>
      <c r="C21" s="158"/>
      <c r="D21" s="158"/>
    </row>
    <row r="22" spans="2:4" ht="16.5" customHeight="1">
      <c r="B22" s="157" t="s">
        <v>276</v>
      </c>
      <c r="C22" s="158"/>
      <c r="D22" s="158"/>
    </row>
    <row r="23" ht="16.5" customHeight="1"/>
    <row r="24" ht="12.75"/>
    <row r="25" ht="12.75">
      <c r="B25" s="156" t="s">
        <v>283</v>
      </c>
    </row>
    <row r="26" ht="12.75"/>
    <row r="27" ht="12.75"/>
    <row r="28" spans="2:4" ht="25.5">
      <c r="B28" s="159" t="s">
        <v>273</v>
      </c>
      <c r="C28" s="159" t="s">
        <v>279</v>
      </c>
      <c r="D28" s="159" t="s">
        <v>278</v>
      </c>
    </row>
    <row r="29" spans="2:7" ht="12.75">
      <c r="B29" s="157" t="s">
        <v>274</v>
      </c>
      <c r="C29" s="158"/>
      <c r="D29" s="158"/>
      <c r="G29"/>
    </row>
    <row r="30" spans="2:4" ht="12.75">
      <c r="B30" s="157" t="s">
        <v>275</v>
      </c>
      <c r="C30" s="158"/>
      <c r="D30" s="158"/>
    </row>
    <row r="31" spans="2:4" ht="12.75">
      <c r="B31" s="157" t="s">
        <v>33</v>
      </c>
      <c r="C31" s="158"/>
      <c r="D31" s="158"/>
    </row>
    <row r="32" spans="2:4" ht="12.75">
      <c r="B32" s="157" t="s">
        <v>276</v>
      </c>
      <c r="C32" s="158"/>
      <c r="D32" s="158"/>
    </row>
    <row r="33" ht="12.75"/>
    <row r="34" ht="12.75"/>
    <row r="35" ht="36.75" customHeight="1">
      <c r="B35" s="156" t="s">
        <v>271</v>
      </c>
    </row>
    <row r="36" ht="12.75"/>
    <row r="37" spans="2:5" ht="51">
      <c r="B37" s="159" t="s">
        <v>288</v>
      </c>
      <c r="C37" s="159" t="s">
        <v>280</v>
      </c>
      <c r="D37" s="159" t="s">
        <v>285</v>
      </c>
      <c r="E37" s="159" t="s">
        <v>286</v>
      </c>
    </row>
    <row r="38" spans="2:5" ht="12.75">
      <c r="B38" s="157"/>
      <c r="C38" s="157" t="s">
        <v>274</v>
      </c>
      <c r="D38" s="158">
        <v>10</v>
      </c>
      <c r="E38" s="158">
        <v>8</v>
      </c>
    </row>
    <row r="39" spans="2:5" ht="12.75">
      <c r="B39" s="157"/>
      <c r="C39" s="157" t="s">
        <v>275</v>
      </c>
      <c r="D39" s="158"/>
      <c r="E39" s="158"/>
    </row>
    <row r="40" ht="12.75"/>
    <row r="41" spans="2:4" ht="38.25">
      <c r="B41" s="159" t="s">
        <v>288</v>
      </c>
      <c r="C41" s="159" t="s">
        <v>287</v>
      </c>
      <c r="D41" s="159" t="s">
        <v>289</v>
      </c>
    </row>
    <row r="42" spans="2:4" ht="12.75">
      <c r="B42" s="158"/>
      <c r="C42" s="158"/>
      <c r="D42" s="158"/>
    </row>
    <row r="43" spans="2:4" ht="12.75">
      <c r="B43" s="158"/>
      <c r="C43" s="158"/>
      <c r="D43" s="158"/>
    </row>
    <row r="44" spans="2:4" ht="12.75">
      <c r="B44" s="158"/>
      <c r="C44" s="158"/>
      <c r="D44" s="158"/>
    </row>
    <row r="45" spans="2:4" ht="12.75">
      <c r="B45" s="158"/>
      <c r="C45" s="158"/>
      <c r="D45" s="158"/>
    </row>
    <row r="46" ht="12.75"/>
    <row r="47" ht="12.75">
      <c r="B47" s="156" t="s">
        <v>284</v>
      </c>
    </row>
    <row r="49" ht="12.75">
      <c r="B49" s="160" t="s">
        <v>290</v>
      </c>
    </row>
  </sheetData>
  <sheetProtection/>
  <printOptions/>
  <pageMargins left="0.75" right="0.75" top="1" bottom="1"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Hoja7">
    <tabColor theme="0"/>
    <pageSetUpPr fitToPage="1"/>
  </sheetPr>
  <dimension ref="B2:U28"/>
  <sheetViews>
    <sheetView zoomScalePageLayoutView="0" workbookViewId="0" topLeftCell="A4">
      <selection activeCell="H14" sqref="H14"/>
    </sheetView>
  </sheetViews>
  <sheetFormatPr defaultColWidth="11.421875" defaultRowHeight="12.75"/>
  <cols>
    <col min="1" max="1" width="7.00390625" style="0" customWidth="1"/>
    <col min="2" max="3" width="9.421875" style="0" customWidth="1"/>
    <col min="4" max="4" width="27.28125" style="0" customWidth="1"/>
    <col min="5" max="5" width="13.7109375" style="0" customWidth="1"/>
    <col min="6" max="6" width="26.140625" style="0" customWidth="1"/>
    <col min="7" max="7" width="16.421875" style="0" customWidth="1"/>
    <col min="8" max="8" width="21.28125" style="0" bestFit="1" customWidth="1"/>
    <col min="9" max="9" width="21.421875" style="0" customWidth="1"/>
    <col min="10" max="10" width="22.8515625" style="0" customWidth="1"/>
    <col min="11" max="12" width="19.421875" style="0" customWidth="1"/>
    <col min="13" max="13" width="24.00390625" style="0" customWidth="1"/>
    <col min="14" max="14" width="51.28125" style="0" customWidth="1"/>
    <col min="15" max="16" width="22.00390625" style="0" customWidth="1"/>
    <col min="17" max="20" width="26.28125" style="0" customWidth="1"/>
    <col min="21" max="21" width="22.00390625" style="0" customWidth="1"/>
  </cols>
  <sheetData>
    <row r="2" spans="2:21" ht="22.5" customHeight="1">
      <c r="B2" s="966"/>
      <c r="C2" s="966"/>
      <c r="D2" s="966"/>
      <c r="E2" s="966"/>
      <c r="F2" s="966"/>
      <c r="G2" s="954" t="s">
        <v>0</v>
      </c>
      <c r="H2" s="955"/>
      <c r="I2" s="955"/>
      <c r="J2" s="955"/>
      <c r="K2" s="955"/>
      <c r="L2" s="955"/>
      <c r="M2" s="955"/>
      <c r="N2" s="955"/>
      <c r="O2" s="955"/>
      <c r="P2" s="956"/>
      <c r="Q2" s="961" t="s">
        <v>155</v>
      </c>
      <c r="R2" s="961"/>
      <c r="S2" s="961"/>
      <c r="T2" s="961"/>
      <c r="U2" s="961"/>
    </row>
    <row r="3" spans="2:21" ht="22.5" customHeight="1">
      <c r="B3" s="966"/>
      <c r="C3" s="966"/>
      <c r="D3" s="966"/>
      <c r="E3" s="966"/>
      <c r="F3" s="966"/>
      <c r="G3" s="954" t="s">
        <v>1</v>
      </c>
      <c r="H3" s="955"/>
      <c r="I3" s="955"/>
      <c r="J3" s="955"/>
      <c r="K3" s="955"/>
      <c r="L3" s="955"/>
      <c r="M3" s="955"/>
      <c r="N3" s="955"/>
      <c r="O3" s="955"/>
      <c r="P3" s="956"/>
      <c r="Q3" s="962" t="s">
        <v>156</v>
      </c>
      <c r="R3" s="962"/>
      <c r="S3" s="962"/>
      <c r="T3" s="962"/>
      <c r="U3" s="962"/>
    </row>
    <row r="4" spans="2:21" ht="22.5" customHeight="1">
      <c r="B4" s="966"/>
      <c r="C4" s="966"/>
      <c r="D4" s="966"/>
      <c r="E4" s="966"/>
      <c r="F4" s="966"/>
      <c r="G4" s="954" t="s">
        <v>2</v>
      </c>
      <c r="H4" s="955"/>
      <c r="I4" s="955"/>
      <c r="J4" s="955"/>
      <c r="K4" s="955"/>
      <c r="L4" s="955"/>
      <c r="M4" s="955"/>
      <c r="N4" s="955"/>
      <c r="O4" s="955"/>
      <c r="P4" s="956"/>
      <c r="Q4" s="963" t="s">
        <v>157</v>
      </c>
      <c r="R4" s="963"/>
      <c r="S4" s="963"/>
      <c r="T4" s="963"/>
      <c r="U4" s="963"/>
    </row>
    <row r="5" spans="2:21" ht="22.5" customHeight="1">
      <c r="B5" s="966"/>
      <c r="C5" s="966"/>
      <c r="D5" s="966"/>
      <c r="E5" s="966"/>
      <c r="F5" s="966"/>
      <c r="G5" s="954" t="s">
        <v>158</v>
      </c>
      <c r="H5" s="955"/>
      <c r="I5" s="955"/>
      <c r="J5" s="955"/>
      <c r="K5" s="955"/>
      <c r="L5" s="955"/>
      <c r="M5" s="955"/>
      <c r="N5" s="955"/>
      <c r="O5" s="955"/>
      <c r="P5" s="956"/>
      <c r="Q5" s="964" t="s">
        <v>19</v>
      </c>
      <c r="R5" s="964"/>
      <c r="S5" s="964"/>
      <c r="T5" s="964"/>
      <c r="U5" s="964"/>
    </row>
    <row r="7" spans="2:14" ht="16.5" customHeight="1">
      <c r="B7" s="44"/>
      <c r="C7" s="44"/>
      <c r="D7" s="44"/>
      <c r="E7" s="44"/>
      <c r="F7" s="45"/>
      <c r="G7" s="45"/>
      <c r="H7" s="21"/>
      <c r="I7" s="21"/>
      <c r="J7" s="21"/>
      <c r="K7" s="21"/>
      <c r="L7" s="21"/>
      <c r="M7" s="21"/>
      <c r="N7" s="21"/>
    </row>
    <row r="8" spans="2:20" ht="25.5" customHeight="1">
      <c r="B8" s="105" t="s">
        <v>159</v>
      </c>
      <c r="C8" s="106"/>
      <c r="D8" s="106"/>
      <c r="E8" s="52"/>
      <c r="F8" s="52"/>
      <c r="G8" s="52"/>
      <c r="H8" s="52"/>
      <c r="I8" s="52"/>
      <c r="J8" s="52"/>
      <c r="K8" s="52"/>
      <c r="L8" s="53"/>
      <c r="M8" s="957" t="s">
        <v>136</v>
      </c>
      <c r="N8" s="958"/>
      <c r="O8" s="958"/>
      <c r="P8" s="958"/>
      <c r="Q8" s="958"/>
      <c r="R8" s="958"/>
      <c r="S8" s="958"/>
      <c r="T8" s="958"/>
    </row>
    <row r="9" spans="2:20" s="2" customFormat="1" ht="24.75" customHeight="1">
      <c r="B9" s="54"/>
      <c r="C9" s="55"/>
      <c r="D9" s="55"/>
      <c r="E9" s="55"/>
      <c r="F9" s="55"/>
      <c r="G9" s="55"/>
      <c r="H9" s="55"/>
      <c r="I9" s="55"/>
      <c r="J9" s="55"/>
      <c r="K9" s="55"/>
      <c r="L9" s="56"/>
      <c r="M9" s="959" t="s">
        <v>160</v>
      </c>
      <c r="N9" s="967" t="s">
        <v>138</v>
      </c>
      <c r="O9" s="967"/>
      <c r="P9" s="967"/>
      <c r="Q9" s="967" t="s">
        <v>139</v>
      </c>
      <c r="R9" s="967"/>
      <c r="S9" s="968" t="s">
        <v>140</v>
      </c>
      <c r="T9" s="968" t="s">
        <v>161</v>
      </c>
    </row>
    <row r="10" spans="2:20" s="4" customFormat="1" ht="39.75" customHeight="1">
      <c r="B10" s="3" t="s">
        <v>9</v>
      </c>
      <c r="C10" s="3" t="s">
        <v>162</v>
      </c>
      <c r="D10" s="3" t="s">
        <v>141</v>
      </c>
      <c r="E10" s="10" t="s">
        <v>10</v>
      </c>
      <c r="F10" s="7" t="s">
        <v>47</v>
      </c>
      <c r="G10" s="7" t="s">
        <v>46</v>
      </c>
      <c r="H10" s="7" t="s">
        <v>163</v>
      </c>
      <c r="I10" s="7" t="s">
        <v>164</v>
      </c>
      <c r="J10" s="7" t="s">
        <v>165</v>
      </c>
      <c r="K10" s="7" t="s">
        <v>13</v>
      </c>
      <c r="L10" s="7" t="s">
        <v>143</v>
      </c>
      <c r="M10" s="960"/>
      <c r="N10" s="98" t="s">
        <v>41</v>
      </c>
      <c r="O10" s="98" t="s">
        <v>144</v>
      </c>
      <c r="P10" s="98" t="s">
        <v>145</v>
      </c>
      <c r="Q10" s="98" t="s">
        <v>146</v>
      </c>
      <c r="R10" s="98" t="s">
        <v>147</v>
      </c>
      <c r="S10" s="960"/>
      <c r="T10" s="960"/>
    </row>
    <row r="11" spans="2:20" ht="24" customHeight="1">
      <c r="B11" s="948">
        <f>'SEPG-F-007'!A11</f>
        <v>1</v>
      </c>
      <c r="C11" s="948"/>
      <c r="D11" s="987" t="e">
        <f>'SEPG-F-007'!#REF!</f>
        <v>#REF!</v>
      </c>
      <c r="E11" s="951" t="e">
        <f>'SEPG-F-007'!#REF!</f>
        <v>#REF!</v>
      </c>
      <c r="F11" s="96" t="e">
        <f>#REF!</f>
        <v>#REF!</v>
      </c>
      <c r="G11" s="96" t="e">
        <f>#REF!</f>
        <v>#REF!</v>
      </c>
      <c r="H11" s="97" t="e">
        <f>#REF!</f>
        <v>#REF!</v>
      </c>
      <c r="I11" s="107" t="str">
        <f>'SEPG-F-014'!H20</f>
        <v>x</v>
      </c>
      <c r="J11" s="97">
        <f>'SEPG-F-014'!R20</f>
        <v>-2</v>
      </c>
      <c r="K11" s="983" t="str">
        <f>'SEPG-F-007'!M11</f>
        <v>OPERATIVO</v>
      </c>
      <c r="L11" s="984" t="s">
        <v>148</v>
      </c>
      <c r="M11" s="969" t="e">
        <f>#REF!</f>
        <v>#REF!</v>
      </c>
      <c r="N11" s="969" t="e">
        <f>#REF!</f>
        <v>#REF!</v>
      </c>
      <c r="O11" s="969" t="e">
        <f>#REF!</f>
        <v>#REF!</v>
      </c>
      <c r="P11" s="969" t="e">
        <f>#REF!</f>
        <v>#REF!</v>
      </c>
      <c r="Q11" s="969" t="e">
        <f>#REF!</f>
        <v>#REF!</v>
      </c>
      <c r="R11" s="969" t="e">
        <f>#REF!</f>
        <v>#REF!</v>
      </c>
      <c r="S11" s="969" t="e">
        <f>#REF!</f>
        <v>#REF!</v>
      </c>
      <c r="T11" s="969"/>
    </row>
    <row r="12" spans="2:20" ht="24" customHeight="1">
      <c r="B12" s="949"/>
      <c r="C12" s="949"/>
      <c r="D12" s="988"/>
      <c r="E12" s="952"/>
      <c r="F12" s="972" t="e">
        <f>#REF!</f>
        <v>#REF!</v>
      </c>
      <c r="G12" s="972" t="e">
        <f>#REF!</f>
        <v>#REF!</v>
      </c>
      <c r="H12" s="972" t="e">
        <f>#REF!</f>
        <v>#REF!</v>
      </c>
      <c r="I12" s="108" t="str">
        <f>'SEPG-F-014'!G21</f>
        <v>Comité de seguimiento</v>
      </c>
      <c r="J12" s="972">
        <f>'SEPG-F-014'!R21</f>
        <v>0</v>
      </c>
      <c r="K12" s="972"/>
      <c r="L12" s="985"/>
      <c r="M12" s="970"/>
      <c r="N12" s="970"/>
      <c r="O12" s="970"/>
      <c r="P12" s="970"/>
      <c r="Q12" s="970"/>
      <c r="R12" s="970"/>
      <c r="S12" s="970"/>
      <c r="T12" s="970"/>
    </row>
    <row r="13" spans="2:20" ht="24" customHeight="1">
      <c r="B13" s="950"/>
      <c r="C13" s="949"/>
      <c r="D13" s="988"/>
      <c r="E13" s="953"/>
      <c r="F13" s="973"/>
      <c r="G13" s="973"/>
      <c r="H13" s="973"/>
      <c r="I13" s="109" t="e">
        <f>'SEPG-F-014'!#REF!</f>
        <v>#REF!</v>
      </c>
      <c r="J13" s="973"/>
      <c r="K13" s="973"/>
      <c r="L13" s="986"/>
      <c r="M13" s="971"/>
      <c r="N13" s="971"/>
      <c r="O13" s="971"/>
      <c r="P13" s="971"/>
      <c r="Q13" s="971"/>
      <c r="R13" s="971"/>
      <c r="S13" s="971"/>
      <c r="T13" s="971"/>
    </row>
    <row r="14" spans="2:20" ht="24" customHeight="1">
      <c r="B14" s="948">
        <f>'SEPG-F-007'!A12</f>
        <v>2</v>
      </c>
      <c r="C14" s="949"/>
      <c r="D14" s="988"/>
      <c r="E14" s="951" t="str">
        <f>'SEPG-F-007'!C11</f>
        <v>Incumplimiento en el término para expedir conceptos o respuestas a solicitudes</v>
      </c>
      <c r="F14" s="96" t="e">
        <f>#REF!</f>
        <v>#REF!</v>
      </c>
      <c r="G14" s="96" t="e">
        <f>#REF!</f>
        <v>#REF!</v>
      </c>
      <c r="H14" s="97" t="e">
        <f>#REF!</f>
        <v>#REF!</v>
      </c>
      <c r="I14" s="107" t="str">
        <f>'SEPG-F-014'!G23</f>
        <v>Orfeo</v>
      </c>
      <c r="J14" s="97">
        <f>'SEPG-F-014'!R23</f>
        <v>-2</v>
      </c>
      <c r="K14" s="983" t="str">
        <f>'SEPG-F-007'!M12</f>
        <v>CUMPLIMIENTO</v>
      </c>
      <c r="L14" s="984" t="s">
        <v>148</v>
      </c>
      <c r="M14" s="969" t="e">
        <f>#REF!</f>
        <v>#REF!</v>
      </c>
      <c r="N14" s="969" t="e">
        <f>#REF!</f>
        <v>#REF!</v>
      </c>
      <c r="O14" s="969" t="e">
        <f>#REF!</f>
        <v>#REF!</v>
      </c>
      <c r="P14" s="969" t="e">
        <f>#REF!</f>
        <v>#REF!</v>
      </c>
      <c r="Q14" s="969" t="e">
        <f>#REF!</f>
        <v>#REF!</v>
      </c>
      <c r="R14" s="969" t="e">
        <f>#REF!</f>
        <v>#REF!</v>
      </c>
      <c r="S14" s="969" t="e">
        <f>#REF!</f>
        <v>#REF!</v>
      </c>
      <c r="T14" s="969"/>
    </row>
    <row r="15" spans="2:20" ht="24" customHeight="1">
      <c r="B15" s="949"/>
      <c r="C15" s="949"/>
      <c r="D15" s="988"/>
      <c r="E15" s="952"/>
      <c r="F15" s="972" t="e">
        <f>#REF!</f>
        <v>#REF!</v>
      </c>
      <c r="G15" s="972" t="e">
        <f>#REF!</f>
        <v>#REF!</v>
      </c>
      <c r="H15" s="972" t="e">
        <f>#REF!</f>
        <v>#REF!</v>
      </c>
      <c r="I15" s="108" t="str">
        <f>'SEPG-F-014'!G24</f>
        <v>Comité de Supervisión</v>
      </c>
      <c r="J15" s="972">
        <f>'SEPG-F-014'!R24</f>
        <v>0</v>
      </c>
      <c r="K15" s="972"/>
      <c r="L15" s="985"/>
      <c r="M15" s="970"/>
      <c r="N15" s="970"/>
      <c r="O15" s="970"/>
      <c r="P15" s="970"/>
      <c r="Q15" s="970"/>
      <c r="R15" s="970"/>
      <c r="S15" s="970"/>
      <c r="T15" s="970"/>
    </row>
    <row r="16" spans="2:20" ht="24" customHeight="1">
      <c r="B16" s="950"/>
      <c r="C16" s="949"/>
      <c r="D16" s="988"/>
      <c r="E16" s="953"/>
      <c r="F16" s="973"/>
      <c r="G16" s="973"/>
      <c r="H16" s="973"/>
      <c r="I16" s="109" t="e">
        <f>'SEPG-F-014'!#REF!</f>
        <v>#REF!</v>
      </c>
      <c r="J16" s="973"/>
      <c r="K16" s="973"/>
      <c r="L16" s="986"/>
      <c r="M16" s="971"/>
      <c r="N16" s="971"/>
      <c r="O16" s="971"/>
      <c r="P16" s="971"/>
      <c r="Q16" s="971"/>
      <c r="R16" s="971"/>
      <c r="S16" s="971"/>
      <c r="T16" s="971"/>
    </row>
    <row r="17" spans="2:20" ht="24" customHeight="1">
      <c r="B17" s="948">
        <f>'SEPG-F-007'!A13</f>
        <v>3</v>
      </c>
      <c r="C17" s="949"/>
      <c r="D17" s="988"/>
      <c r="E17" s="951" t="str">
        <f>'SEPG-F-007'!C13</f>
        <v>Incumplimiento de los términos del proceso sancionatorio</v>
      </c>
      <c r="F17" s="96" t="e">
        <f>#REF!</f>
        <v>#REF!</v>
      </c>
      <c r="G17" s="96" t="e">
        <f>#REF!</f>
        <v>#REF!</v>
      </c>
      <c r="H17" s="97" t="e">
        <f>#REF!</f>
        <v>#REF!</v>
      </c>
      <c r="I17" s="107" t="str">
        <f>'SEPG-F-014'!G27</f>
        <v>Orfeo</v>
      </c>
      <c r="J17" s="97">
        <f>'SEPG-F-014'!R27</f>
        <v>-2</v>
      </c>
      <c r="K17" s="983" t="str">
        <f>'SEPG-F-007'!M13</f>
        <v>OPERATIVO</v>
      </c>
      <c r="L17" s="984" t="s">
        <v>166</v>
      </c>
      <c r="M17" s="969" t="e">
        <f>#REF!</f>
        <v>#REF!</v>
      </c>
      <c r="N17" s="969" t="e">
        <f>#REF!</f>
        <v>#REF!</v>
      </c>
      <c r="O17" s="969" t="e">
        <f>#REF!</f>
        <v>#REF!</v>
      </c>
      <c r="P17" s="969" t="e">
        <f>#REF!</f>
        <v>#REF!</v>
      </c>
      <c r="Q17" s="969" t="e">
        <f>#REF!</f>
        <v>#REF!</v>
      </c>
      <c r="R17" s="969" t="e">
        <f>#REF!</f>
        <v>#REF!</v>
      </c>
      <c r="S17" s="969" t="e">
        <f>#REF!</f>
        <v>#REF!</v>
      </c>
      <c r="T17" s="969"/>
    </row>
    <row r="18" spans="2:20" ht="24" customHeight="1">
      <c r="B18" s="949"/>
      <c r="C18" s="949"/>
      <c r="D18" s="988"/>
      <c r="E18" s="952"/>
      <c r="F18" s="972" t="e">
        <f>#REF!</f>
        <v>#REF!</v>
      </c>
      <c r="G18" s="972" t="e">
        <f>#REF!</f>
        <v>#REF!</v>
      </c>
      <c r="H18" s="972" t="e">
        <f>#REF!</f>
        <v>#REF!</v>
      </c>
      <c r="I18" s="108" t="str">
        <f>'SEPG-F-014'!G28</f>
        <v>Procedimiento sancionatorio contractual</v>
      </c>
      <c r="J18" s="965">
        <f>'SEPG-F-014'!R28</f>
        <v>-2</v>
      </c>
      <c r="K18" s="972"/>
      <c r="L18" s="985"/>
      <c r="M18" s="970"/>
      <c r="N18" s="970"/>
      <c r="O18" s="970"/>
      <c r="P18" s="970"/>
      <c r="Q18" s="970"/>
      <c r="R18" s="970"/>
      <c r="S18" s="970"/>
      <c r="T18" s="970"/>
    </row>
    <row r="19" spans="2:20" ht="24" customHeight="1">
      <c r="B19" s="950"/>
      <c r="C19" s="949"/>
      <c r="D19" s="988"/>
      <c r="E19" s="953"/>
      <c r="F19" s="973"/>
      <c r="G19" s="973"/>
      <c r="H19" s="973"/>
      <c r="I19" s="109" t="e">
        <f>'SEPG-F-014'!#REF!</f>
        <v>#REF!</v>
      </c>
      <c r="J19" s="965"/>
      <c r="K19" s="973"/>
      <c r="L19" s="986"/>
      <c r="M19" s="971"/>
      <c r="N19" s="971"/>
      <c r="O19" s="971"/>
      <c r="P19" s="971"/>
      <c r="Q19" s="971"/>
      <c r="R19" s="971"/>
      <c r="S19" s="971"/>
      <c r="T19" s="971"/>
    </row>
    <row r="20" spans="2:20" ht="24" customHeight="1">
      <c r="B20" s="948">
        <f>'SEPG-F-007'!A14</f>
        <v>4</v>
      </c>
      <c r="C20" s="949"/>
      <c r="D20" s="988"/>
      <c r="E20" s="951" t="e">
        <f>'SEPG-F-007'!#REF!</f>
        <v>#REF!</v>
      </c>
      <c r="F20" s="96" t="e">
        <f>#REF!</f>
        <v>#REF!</v>
      </c>
      <c r="G20" s="96" t="e">
        <f>#REF!</f>
        <v>#REF!</v>
      </c>
      <c r="H20" s="97" t="e">
        <f>#REF!</f>
        <v>#REF!</v>
      </c>
      <c r="I20" s="107">
        <f>'SEPG-F-014'!G29</f>
        <v>0</v>
      </c>
      <c r="J20" s="97">
        <f>'SEPG-F-014'!R29</f>
        <v>0</v>
      </c>
      <c r="K20" s="983" t="str">
        <f>'SEPG-F-007'!M14</f>
        <v>OPERATIVO</v>
      </c>
      <c r="L20" s="984" t="s">
        <v>167</v>
      </c>
      <c r="M20" s="969" t="e">
        <f>#REF!</f>
        <v>#REF!</v>
      </c>
      <c r="N20" s="969" t="e">
        <f>#REF!</f>
        <v>#REF!</v>
      </c>
      <c r="O20" s="969" t="e">
        <f>#REF!</f>
        <v>#REF!</v>
      </c>
      <c r="P20" s="969" t="e">
        <f>#REF!</f>
        <v>#REF!</v>
      </c>
      <c r="Q20" s="969" t="e">
        <f>#REF!</f>
        <v>#REF!</v>
      </c>
      <c r="R20" s="969" t="e">
        <f>#REF!</f>
        <v>#REF!</v>
      </c>
      <c r="S20" s="969" t="e">
        <f>#REF!</f>
        <v>#REF!</v>
      </c>
      <c r="T20" s="969"/>
    </row>
    <row r="21" spans="2:20" ht="24" customHeight="1">
      <c r="B21" s="949"/>
      <c r="C21" s="949"/>
      <c r="D21" s="988"/>
      <c r="E21" s="952"/>
      <c r="F21" s="972" t="e">
        <f>#REF!</f>
        <v>#REF!</v>
      </c>
      <c r="G21" s="972" t="e">
        <f>#REF!</f>
        <v>#REF!</v>
      </c>
      <c r="H21" s="972" t="e">
        <f>#REF!</f>
        <v>#REF!</v>
      </c>
      <c r="I21" s="108">
        <f>'SEPG-F-014'!G30</f>
        <v>0</v>
      </c>
      <c r="J21" s="972">
        <f>'SEPG-F-014'!R30</f>
        <v>0</v>
      </c>
      <c r="K21" s="972"/>
      <c r="L21" s="985"/>
      <c r="M21" s="970"/>
      <c r="N21" s="970"/>
      <c r="O21" s="970"/>
      <c r="P21" s="970"/>
      <c r="Q21" s="970"/>
      <c r="R21" s="970"/>
      <c r="S21" s="970"/>
      <c r="T21" s="970"/>
    </row>
    <row r="22" spans="2:20" ht="24" customHeight="1">
      <c r="B22" s="950"/>
      <c r="C22" s="949"/>
      <c r="D22" s="988"/>
      <c r="E22" s="953"/>
      <c r="F22" s="973"/>
      <c r="G22" s="973"/>
      <c r="H22" s="973"/>
      <c r="I22" s="109">
        <f>'SEPG-F-014'!G31</f>
        <v>0</v>
      </c>
      <c r="J22" s="973"/>
      <c r="K22" s="973"/>
      <c r="L22" s="986"/>
      <c r="M22" s="971"/>
      <c r="N22" s="971"/>
      <c r="O22" s="971"/>
      <c r="P22" s="971"/>
      <c r="Q22" s="971"/>
      <c r="R22" s="971"/>
      <c r="S22" s="971"/>
      <c r="T22" s="971"/>
    </row>
    <row r="23" spans="2:20" ht="24" customHeight="1">
      <c r="B23" s="948" t="e">
        <f>'SEPG-F-007'!#REF!</f>
        <v>#REF!</v>
      </c>
      <c r="C23" s="949"/>
      <c r="D23" s="988"/>
      <c r="E23" s="951" t="e">
        <f>'SEPG-F-007'!#REF!</f>
        <v>#REF!</v>
      </c>
      <c r="F23" s="96" t="e">
        <f>#REF!</f>
        <v>#REF!</v>
      </c>
      <c r="G23" s="96" t="e">
        <f>#REF!</f>
        <v>#REF!</v>
      </c>
      <c r="H23" s="97" t="e">
        <f>#REF!</f>
        <v>#REF!</v>
      </c>
      <c r="I23" s="107">
        <f>'SEPG-F-014'!G50</f>
        <v>0</v>
      </c>
      <c r="J23" s="97">
        <f>'SEPG-F-014'!R50</f>
        <v>0</v>
      </c>
      <c r="K23" s="983" t="e">
        <f>'SEPG-F-007'!#REF!</f>
        <v>#REF!</v>
      </c>
      <c r="L23" s="984" t="s">
        <v>149</v>
      </c>
      <c r="M23" s="969" t="e">
        <f>#REF!</f>
        <v>#REF!</v>
      </c>
      <c r="N23" s="969" t="e">
        <f>#REF!</f>
        <v>#REF!</v>
      </c>
      <c r="O23" s="969" t="e">
        <f>#REF!</f>
        <v>#REF!</v>
      </c>
      <c r="P23" s="969" t="e">
        <f>#REF!</f>
        <v>#REF!</v>
      </c>
      <c r="Q23" s="969" t="e">
        <f>#REF!</f>
        <v>#REF!</v>
      </c>
      <c r="R23" s="969" t="e">
        <f>#REF!</f>
        <v>#REF!</v>
      </c>
      <c r="S23" s="969" t="e">
        <f>#REF!</f>
        <v>#REF!</v>
      </c>
      <c r="T23" s="969"/>
    </row>
    <row r="24" spans="2:20" ht="24" customHeight="1">
      <c r="B24" s="949"/>
      <c r="C24" s="949"/>
      <c r="D24" s="988"/>
      <c r="E24" s="952"/>
      <c r="F24" s="972" t="e">
        <f>#REF!</f>
        <v>#REF!</v>
      </c>
      <c r="G24" s="972" t="e">
        <f>#REF!</f>
        <v>#REF!</v>
      </c>
      <c r="H24" s="972" t="e">
        <f>#REF!</f>
        <v>#REF!</v>
      </c>
      <c r="I24" s="108">
        <f>'SEPG-F-014'!G51</f>
        <v>0</v>
      </c>
      <c r="J24" s="972">
        <f>'SEPG-F-014'!R51</f>
        <v>0</v>
      </c>
      <c r="K24" s="972"/>
      <c r="L24" s="985"/>
      <c r="M24" s="970"/>
      <c r="N24" s="970"/>
      <c r="O24" s="970"/>
      <c r="P24" s="970"/>
      <c r="Q24" s="970"/>
      <c r="R24" s="970"/>
      <c r="S24" s="970"/>
      <c r="T24" s="970"/>
    </row>
    <row r="25" spans="2:20" ht="24" customHeight="1">
      <c r="B25" s="950"/>
      <c r="C25" s="950"/>
      <c r="D25" s="989"/>
      <c r="E25" s="953"/>
      <c r="F25" s="973"/>
      <c r="G25" s="973"/>
      <c r="H25" s="973"/>
      <c r="I25" s="109">
        <f>'SEPG-F-014'!G52</f>
        <v>0</v>
      </c>
      <c r="J25" s="973"/>
      <c r="K25" s="973"/>
      <c r="L25" s="986"/>
      <c r="M25" s="971"/>
      <c r="N25" s="971"/>
      <c r="O25" s="971"/>
      <c r="P25" s="971"/>
      <c r="Q25" s="971"/>
      <c r="R25" s="971"/>
      <c r="S25" s="971"/>
      <c r="T25" s="971"/>
    </row>
    <row r="26" spans="2:14" ht="6.75" customHeight="1" thickBot="1">
      <c r="B26" s="9"/>
      <c r="C26" s="9"/>
      <c r="D26" s="9"/>
      <c r="E26" s="9"/>
      <c r="F26" s="110"/>
      <c r="G26" s="11"/>
      <c r="H26" s="11"/>
      <c r="I26" s="11"/>
      <c r="J26" s="111"/>
      <c r="K26" s="11"/>
      <c r="L26" s="11"/>
      <c r="M26" s="1"/>
      <c r="N26" s="9"/>
    </row>
    <row r="27" spans="2:21" ht="15.75" customHeight="1" thickBot="1">
      <c r="B27" s="980" t="s">
        <v>168</v>
      </c>
      <c r="C27" s="981"/>
      <c r="D27" s="981"/>
      <c r="E27" s="981"/>
      <c r="F27" s="981"/>
      <c r="G27" s="981"/>
      <c r="H27" s="981"/>
      <c r="I27" s="982"/>
      <c r="J27" s="980" t="s">
        <v>6</v>
      </c>
      <c r="K27" s="981"/>
      <c r="L27" s="981"/>
      <c r="M27" s="981"/>
      <c r="N27" s="982"/>
      <c r="O27" s="974" t="s">
        <v>169</v>
      </c>
      <c r="P27" s="975"/>
      <c r="Q27" s="975"/>
      <c r="R27" s="975"/>
      <c r="S27" s="975"/>
      <c r="T27" s="975"/>
      <c r="U27" s="976"/>
    </row>
    <row r="28" spans="2:21" ht="52.5" customHeight="1" thickBot="1">
      <c r="B28" s="977" t="s">
        <v>170</v>
      </c>
      <c r="C28" s="978"/>
      <c r="D28" s="978"/>
      <c r="E28" s="978"/>
      <c r="F28" s="978"/>
      <c r="G28" s="978"/>
      <c r="H28" s="978"/>
      <c r="I28" s="979"/>
      <c r="J28" s="977" t="s">
        <v>170</v>
      </c>
      <c r="K28" s="978"/>
      <c r="L28" s="978"/>
      <c r="M28" s="978"/>
      <c r="N28" s="979"/>
      <c r="O28" s="977" t="s">
        <v>171</v>
      </c>
      <c r="P28" s="978"/>
      <c r="Q28" s="978"/>
      <c r="R28" s="978"/>
      <c r="S28" s="978"/>
      <c r="T28" s="978"/>
      <c r="U28" s="979"/>
    </row>
  </sheetData>
  <sheetProtection/>
  <mergeCells count="103">
    <mergeCell ref="P14:P16"/>
    <mergeCell ref="R20:R22"/>
    <mergeCell ref="Q11:Q13"/>
    <mergeCell ref="R11:R13"/>
    <mergeCell ref="R14:R16"/>
    <mergeCell ref="O14:O16"/>
    <mergeCell ref="T23:T25"/>
    <mergeCell ref="T17:T19"/>
    <mergeCell ref="T20:T22"/>
    <mergeCell ref="Q23:Q25"/>
    <mergeCell ref="R23:R25"/>
    <mergeCell ref="S23:S25"/>
    <mergeCell ref="P23:P25"/>
    <mergeCell ref="Q17:Q19"/>
    <mergeCell ref="R17:R19"/>
    <mergeCell ref="S11:S13"/>
    <mergeCell ref="Q14:Q16"/>
    <mergeCell ref="S20:S22"/>
    <mergeCell ref="Q20:Q22"/>
    <mergeCell ref="S17:S19"/>
    <mergeCell ref="P17:P19"/>
    <mergeCell ref="P20:P22"/>
    <mergeCell ref="M23:M25"/>
    <mergeCell ref="N23:N25"/>
    <mergeCell ref="M20:M22"/>
    <mergeCell ref="L14:L16"/>
    <mergeCell ref="L23:L25"/>
    <mergeCell ref="L20:L22"/>
    <mergeCell ref="N20:N22"/>
    <mergeCell ref="M14:M16"/>
    <mergeCell ref="N14:N16"/>
    <mergeCell ref="E11:E13"/>
    <mergeCell ref="H18:H19"/>
    <mergeCell ref="B11:B13"/>
    <mergeCell ref="F18:F19"/>
    <mergeCell ref="O20:O22"/>
    <mergeCell ref="O23:O25"/>
    <mergeCell ref="B20:B22"/>
    <mergeCell ref="F24:F25"/>
    <mergeCell ref="G24:G25"/>
    <mergeCell ref="H24:H25"/>
    <mergeCell ref="J15:J16"/>
    <mergeCell ref="K14:K16"/>
    <mergeCell ref="G18:G19"/>
    <mergeCell ref="B14:B16"/>
    <mergeCell ref="E14:E16"/>
    <mergeCell ref="B23:B25"/>
    <mergeCell ref="E23:E25"/>
    <mergeCell ref="E20:E22"/>
    <mergeCell ref="H15:H16"/>
    <mergeCell ref="D11:D25"/>
    <mergeCell ref="F21:F22"/>
    <mergeCell ref="G21:G22"/>
    <mergeCell ref="H21:H22"/>
    <mergeCell ref="J21:J22"/>
    <mergeCell ref="J24:J25"/>
    <mergeCell ref="K17:K19"/>
    <mergeCell ref="K23:K25"/>
    <mergeCell ref="K20:K22"/>
    <mergeCell ref="T9:T10"/>
    <mergeCell ref="T14:T16"/>
    <mergeCell ref="F15:F16"/>
    <mergeCell ref="G15:G16"/>
    <mergeCell ref="N17:N19"/>
    <mergeCell ref="S14:S16"/>
    <mergeCell ref="L17:L19"/>
    <mergeCell ref="M17:M19"/>
    <mergeCell ref="O17:O19"/>
    <mergeCell ref="L11:L13"/>
    <mergeCell ref="H12:H13"/>
    <mergeCell ref="J12:J13"/>
    <mergeCell ref="M11:M13"/>
    <mergeCell ref="N11:N13"/>
    <mergeCell ref="K11:K13"/>
    <mergeCell ref="N9:P9"/>
    <mergeCell ref="O11:O13"/>
    <mergeCell ref="P11:P13"/>
    <mergeCell ref="O27:U27"/>
    <mergeCell ref="O28:U28"/>
    <mergeCell ref="J27:N27"/>
    <mergeCell ref="J28:N28"/>
    <mergeCell ref="B27:I27"/>
    <mergeCell ref="B28:I28"/>
    <mergeCell ref="Q4:U4"/>
    <mergeCell ref="G5:P5"/>
    <mergeCell ref="Q5:U5"/>
    <mergeCell ref="J18:J19"/>
    <mergeCell ref="B2:F5"/>
    <mergeCell ref="Q9:R9"/>
    <mergeCell ref="S9:S10"/>
    <mergeCell ref="T11:T13"/>
    <mergeCell ref="F12:F13"/>
    <mergeCell ref="G12:G13"/>
    <mergeCell ref="B17:B19"/>
    <mergeCell ref="E17:E19"/>
    <mergeCell ref="C11:C25"/>
    <mergeCell ref="G2:P2"/>
    <mergeCell ref="M8:T8"/>
    <mergeCell ref="M9:M10"/>
    <mergeCell ref="Q2:U2"/>
    <mergeCell ref="G3:P3"/>
    <mergeCell ref="Q3:U3"/>
    <mergeCell ref="G4:P4"/>
  </mergeCells>
  <conditionalFormatting sqref="H12:H13">
    <cfRule type="containsText" priority="5" dxfId="2" operator="containsText" stopIfTrue="1" text="riesgo Extrema">
      <formula>NOT(ISERROR(SEARCH("riesgo Extrema",H12)))</formula>
    </cfRule>
    <cfRule type="containsText" priority="6" dxfId="1" operator="containsText" stopIfTrue="1" text="riesgo Alta">
      <formula>NOT(ISERROR(SEARCH("riesgo Alta",H12)))</formula>
    </cfRule>
    <cfRule type="containsText" priority="7" dxfId="0" operator="containsText" stopIfTrue="1" text="riesgo Moderada">
      <formula>NOT(ISERROR(SEARCH("riesgo Moderada",H12)))</formula>
    </cfRule>
    <cfRule type="containsText" priority="8" dxfId="7" operator="containsText" stopIfTrue="1" text="riesgo Baja">
      <formula>NOT(ISERROR(SEARCH("riesgo Baja",H12)))</formula>
    </cfRule>
    <cfRule type="containsText" priority="9" dxfId="7" operator="containsText" stopIfTrue="1" text=" riesgo Baja">
      <formula>NOT(ISERROR(SEARCH(" riesgo Baja",H12)))</formula>
    </cfRule>
  </conditionalFormatting>
  <conditionalFormatting sqref="J15:J16 H15:H16 J18:J19 H18:H19 J21:J22 H21:H22 J12:J13 H24:H25 J24:J25">
    <cfRule type="containsText" priority="1" dxfId="2" operator="containsText" stopIfTrue="1" text="riesgo Extrema">
      <formula>NOT(ISERROR(SEARCH("riesgo Extrema",H12)))</formula>
    </cfRule>
    <cfRule type="containsText" priority="2" dxfId="1" operator="containsText" stopIfTrue="1" text="riesgo Alta">
      <formula>NOT(ISERROR(SEARCH("riesgo Alta",H12)))</formula>
    </cfRule>
    <cfRule type="containsText" priority="3" dxfId="0" operator="containsText" stopIfTrue="1" text="riesgo Moderada">
      <formula>NOT(ISERROR(SEARCH("riesgo Moderada",H12)))</formula>
    </cfRule>
    <cfRule type="containsText" priority="4" dxfId="7" operator="containsText" stopIfTrue="1" text="riesgo Baja">
      <formula>NOT(ISERROR(SEARCH("riesgo Baja",H12)))</formula>
    </cfRule>
  </conditionalFormatting>
  <dataValidations count="1">
    <dataValidation type="list" allowBlank="1" showInputMessage="1" showErrorMessage="1" errorTitle="Error" error="Esta opción no está permitida" sqref="L11:L25">
      <formula1>OPCIONESDEMANEJO</formula1>
    </dataValidation>
  </dataValidations>
  <printOptions horizontalCentered="1" verticalCentered="1"/>
  <pageMargins left="0.984251968503937" right="0.7874015748031497" top="0" bottom="0" header="0" footer="0"/>
  <pageSetup fitToHeight="1" fitToWidth="1" horizontalDpi="600" verticalDpi="600" orientation="landscape" scale="27"/>
  <drawing r:id="rId3"/>
  <legacyDrawing r:id="rId2"/>
</worksheet>
</file>

<file path=xl/worksheets/sheet9.xml><?xml version="1.0" encoding="utf-8"?>
<worksheet xmlns="http://schemas.openxmlformats.org/spreadsheetml/2006/main" xmlns:r="http://schemas.openxmlformats.org/officeDocument/2006/relationships">
  <sheetPr codeName="Hoja8"/>
  <dimension ref="B3:N88"/>
  <sheetViews>
    <sheetView zoomScalePageLayoutView="0" workbookViewId="0" topLeftCell="A9">
      <selection activeCell="D22" sqref="D22"/>
    </sheetView>
  </sheetViews>
  <sheetFormatPr defaultColWidth="11.421875" defaultRowHeight="12.75"/>
  <cols>
    <col min="1" max="1" width="4.421875" style="0" customWidth="1"/>
    <col min="2" max="2" width="45.7109375" style="0" customWidth="1"/>
    <col min="3" max="3" width="28.421875" style="0" customWidth="1"/>
    <col min="4" max="4" width="26.28125" style="0" customWidth="1"/>
    <col min="5" max="5" width="18.00390625" style="0" customWidth="1"/>
    <col min="6" max="7" width="17.8515625" style="0" customWidth="1"/>
    <col min="8" max="8" width="20.421875" style="0" customWidth="1"/>
    <col min="9" max="12" width="11.421875" style="0" customWidth="1"/>
    <col min="13" max="13" width="7.00390625" style="0" customWidth="1"/>
    <col min="14" max="14" width="22.140625" style="0" customWidth="1"/>
  </cols>
  <sheetData>
    <row r="3" spans="10:14" ht="12.75">
      <c r="J3" t="s">
        <v>172</v>
      </c>
      <c r="K3" t="s">
        <v>173</v>
      </c>
      <c r="L3" t="s">
        <v>174</v>
      </c>
      <c r="N3" s="5"/>
    </row>
    <row r="4" spans="2:14" ht="107.25" customHeight="1">
      <c r="B4" t="s">
        <v>13</v>
      </c>
      <c r="D4" t="s">
        <v>175</v>
      </c>
      <c r="G4" t="s">
        <v>46</v>
      </c>
      <c r="H4" t="s">
        <v>47</v>
      </c>
      <c r="J4" s="8" t="s">
        <v>176</v>
      </c>
      <c r="K4" s="8" t="s">
        <v>177</v>
      </c>
      <c r="L4" s="8" t="s">
        <v>178</v>
      </c>
      <c r="N4" s="19" t="s">
        <v>143</v>
      </c>
    </row>
    <row r="5" spans="2:14" ht="12.75">
      <c r="B5" t="s">
        <v>179</v>
      </c>
      <c r="D5">
        <v>1</v>
      </c>
      <c r="G5" t="s">
        <v>180</v>
      </c>
      <c r="H5" t="s">
        <v>180</v>
      </c>
      <c r="J5">
        <v>0</v>
      </c>
      <c r="K5">
        <v>0</v>
      </c>
      <c r="L5">
        <v>0</v>
      </c>
      <c r="N5" s="5" t="s">
        <v>166</v>
      </c>
    </row>
    <row r="6" spans="2:14" ht="12.75">
      <c r="B6" t="s">
        <v>15</v>
      </c>
      <c r="D6">
        <v>0</v>
      </c>
      <c r="J6">
        <v>1</v>
      </c>
      <c r="K6">
        <v>1</v>
      </c>
      <c r="L6">
        <v>1</v>
      </c>
      <c r="N6" s="5" t="s">
        <v>149</v>
      </c>
    </row>
    <row r="7" spans="2:14" ht="38.25">
      <c r="B7" t="s">
        <v>181</v>
      </c>
      <c r="N7" s="20" t="s">
        <v>167</v>
      </c>
    </row>
    <row r="8" spans="2:14" ht="76.5">
      <c r="B8" t="s">
        <v>182</v>
      </c>
      <c r="D8" s="20" t="s">
        <v>130</v>
      </c>
      <c r="E8" s="20" t="s">
        <v>183</v>
      </c>
      <c r="F8" s="20" t="s">
        <v>132</v>
      </c>
      <c r="G8" s="20" t="s">
        <v>184</v>
      </c>
      <c r="H8" s="20" t="s">
        <v>134</v>
      </c>
      <c r="N8" s="5" t="s">
        <v>148</v>
      </c>
    </row>
    <row r="9" spans="2:14" ht="12.75">
      <c r="B9" t="s">
        <v>185</v>
      </c>
      <c r="D9" s="48">
        <v>0</v>
      </c>
      <c r="E9" s="48">
        <v>0</v>
      </c>
      <c r="F9" s="48">
        <v>0</v>
      </c>
      <c r="G9" s="48">
        <v>0</v>
      </c>
      <c r="H9" s="48">
        <v>0</v>
      </c>
      <c r="N9" s="5"/>
    </row>
    <row r="10" spans="2:8" ht="12.75">
      <c r="B10" t="s">
        <v>14</v>
      </c>
      <c r="D10" s="48">
        <v>15</v>
      </c>
      <c r="E10" s="48">
        <v>15</v>
      </c>
      <c r="F10" s="48">
        <v>30</v>
      </c>
      <c r="G10" s="48">
        <v>15</v>
      </c>
      <c r="H10" s="48">
        <v>25</v>
      </c>
    </row>
    <row r="11" ht="12.75">
      <c r="B11" s="5" t="s">
        <v>186</v>
      </c>
    </row>
    <row r="16" spans="2:12" ht="15.75">
      <c r="B16" s="13">
        <v>1</v>
      </c>
      <c r="C16" s="16" t="s">
        <v>187</v>
      </c>
      <c r="D16" s="14"/>
      <c r="E16" s="43" t="s">
        <v>180</v>
      </c>
      <c r="I16" s="990"/>
      <c r="J16" s="991"/>
      <c r="K16" s="991"/>
      <c r="L16" s="991"/>
    </row>
    <row r="17" spans="2:12" ht="15.75">
      <c r="B17" s="13">
        <v>2</v>
      </c>
      <c r="C17" s="16" t="s">
        <v>188</v>
      </c>
      <c r="D17" s="14"/>
      <c r="E17" s="14"/>
      <c r="I17" s="99"/>
      <c r="J17" s="100"/>
      <c r="K17" s="100"/>
      <c r="L17" s="100"/>
    </row>
    <row r="18" spans="2:12" ht="15.75">
      <c r="B18" s="13">
        <v>3</v>
      </c>
      <c r="C18" s="16" t="s">
        <v>189</v>
      </c>
      <c r="D18" s="14"/>
      <c r="E18" s="14"/>
      <c r="I18" s="99"/>
      <c r="J18" s="100"/>
      <c r="K18" s="100"/>
      <c r="L18" s="100"/>
    </row>
    <row r="19" spans="2:12" ht="15.75">
      <c r="B19" s="13">
        <v>4</v>
      </c>
      <c r="C19" s="16" t="s">
        <v>190</v>
      </c>
      <c r="D19" s="15"/>
      <c r="E19" s="15"/>
      <c r="I19" s="990"/>
      <c r="J19" s="991"/>
      <c r="K19" s="991"/>
      <c r="L19" s="991"/>
    </row>
    <row r="20" spans="2:12" ht="15.75">
      <c r="B20" s="13">
        <v>5</v>
      </c>
      <c r="C20" s="16" t="s">
        <v>191</v>
      </c>
      <c r="D20" s="15"/>
      <c r="E20" s="15"/>
      <c r="I20" s="990"/>
      <c r="J20" s="991"/>
      <c r="K20" s="991"/>
      <c r="L20" s="991"/>
    </row>
    <row r="21" spans="2:12" ht="15.75">
      <c r="B21" s="1"/>
      <c r="C21" s="28"/>
      <c r="D21" s="15"/>
      <c r="E21" s="15"/>
      <c r="I21" s="99"/>
      <c r="J21" s="100"/>
      <c r="K21" s="100"/>
      <c r="L21" s="100"/>
    </row>
    <row r="24" spans="2:4" ht="12.75">
      <c r="B24" s="17">
        <v>13</v>
      </c>
      <c r="C24" s="16" t="s">
        <v>37</v>
      </c>
      <c r="D24" s="17"/>
    </row>
    <row r="25" spans="2:4" ht="12.75">
      <c r="B25" s="17">
        <v>11</v>
      </c>
      <c r="C25" s="16" t="s">
        <v>35</v>
      </c>
      <c r="D25" s="17"/>
    </row>
    <row r="26" spans="2:4" ht="12.75">
      <c r="B26" s="17">
        <v>7</v>
      </c>
      <c r="C26" s="16" t="s">
        <v>33</v>
      </c>
      <c r="D26" s="17"/>
    </row>
    <row r="27" spans="2:4" ht="12.75">
      <c r="B27" s="12">
        <v>6</v>
      </c>
      <c r="C27" s="16" t="s">
        <v>31</v>
      </c>
      <c r="D27" s="12"/>
    </row>
    <row r="28" spans="2:4" ht="12.75">
      <c r="B28" s="12">
        <v>1</v>
      </c>
      <c r="C28" s="16" t="s">
        <v>29</v>
      </c>
      <c r="D28" s="12"/>
    </row>
    <row r="29" spans="2:4" ht="12.75">
      <c r="B29" s="15"/>
      <c r="C29" s="28"/>
      <c r="D29" s="15"/>
    </row>
    <row r="30" spans="2:4" ht="12.75">
      <c r="B30" s="15"/>
      <c r="C30" s="28"/>
      <c r="D30" s="15"/>
    </row>
    <row r="31" spans="2:4" ht="12.75">
      <c r="B31" s="15"/>
      <c r="C31" s="28"/>
      <c r="D31" s="15"/>
    </row>
    <row r="32" spans="2:4" ht="12.75">
      <c r="B32" s="15"/>
      <c r="C32" s="28"/>
      <c r="D32" s="15"/>
    </row>
    <row r="33" spans="2:4" ht="13.5" customHeight="1">
      <c r="B33" s="15"/>
      <c r="C33" s="28"/>
      <c r="D33" s="15"/>
    </row>
    <row r="34" spans="2:4" ht="13.5" customHeight="1">
      <c r="B34" s="15"/>
      <c r="C34" s="28"/>
      <c r="D34" s="15"/>
    </row>
    <row r="35" ht="13.5" thickBot="1"/>
    <row r="36" spans="2:14" ht="26.25" thickBot="1">
      <c r="B36" s="13" t="s">
        <v>192</v>
      </c>
      <c r="C36" s="13"/>
      <c r="D36" s="13" t="s">
        <v>142</v>
      </c>
      <c r="I36" s="68" t="s">
        <v>53</v>
      </c>
      <c r="J36" s="69" t="s">
        <v>54</v>
      </c>
      <c r="K36" s="1"/>
      <c r="L36" s="1"/>
      <c r="M36" s="1"/>
      <c r="N36" s="1"/>
    </row>
    <row r="37" spans="2:14" ht="12.75">
      <c r="B37" s="13">
        <v>1</v>
      </c>
      <c r="C37" s="58" t="s">
        <v>151</v>
      </c>
      <c r="D37" s="18" t="s">
        <v>193</v>
      </c>
      <c r="E37" s="42"/>
      <c r="F37" s="13"/>
      <c r="G37" s="13"/>
      <c r="I37" s="508" t="s">
        <v>56</v>
      </c>
      <c r="J37" s="66" t="s">
        <v>57</v>
      </c>
      <c r="K37" s="49"/>
      <c r="L37" s="49"/>
      <c r="M37" s="49"/>
      <c r="N37" s="49"/>
    </row>
    <row r="38" spans="2:14" ht="12.75">
      <c r="B38" s="13">
        <v>2</v>
      </c>
      <c r="C38" s="59" t="s">
        <v>194</v>
      </c>
      <c r="D38" s="18" t="s">
        <v>195</v>
      </c>
      <c r="E38" s="13"/>
      <c r="F38" s="13"/>
      <c r="G38" s="13"/>
      <c r="I38" s="509"/>
      <c r="J38" s="60" t="s">
        <v>63</v>
      </c>
      <c r="K38" s="50"/>
      <c r="L38" s="50"/>
      <c r="M38" s="50"/>
      <c r="N38" s="50"/>
    </row>
    <row r="39" spans="2:14" ht="12.75">
      <c r="B39" s="13">
        <v>3</v>
      </c>
      <c r="C39" s="59" t="s">
        <v>152</v>
      </c>
      <c r="D39" s="18" t="s">
        <v>196</v>
      </c>
      <c r="E39" s="13"/>
      <c r="F39" s="13"/>
      <c r="G39" s="13"/>
      <c r="I39" s="509"/>
      <c r="J39" s="60" t="s">
        <v>66</v>
      </c>
      <c r="K39" s="50"/>
      <c r="L39" s="50"/>
      <c r="M39" s="50"/>
      <c r="N39" s="50"/>
    </row>
    <row r="40" spans="2:14" ht="12.75">
      <c r="B40" s="13">
        <v>4</v>
      </c>
      <c r="C40" s="57" t="s">
        <v>197</v>
      </c>
      <c r="D40" s="18" t="s">
        <v>198</v>
      </c>
      <c r="E40" s="13"/>
      <c r="F40" s="13"/>
      <c r="G40" s="13"/>
      <c r="I40" s="509"/>
      <c r="J40" s="60" t="s">
        <v>68</v>
      </c>
      <c r="K40" s="50"/>
      <c r="L40" s="50"/>
      <c r="M40" s="50"/>
      <c r="N40" s="50"/>
    </row>
    <row r="41" spans="2:14" ht="12.75">
      <c r="B41" s="13">
        <v>5</v>
      </c>
      <c r="C41" s="62" t="s">
        <v>199</v>
      </c>
      <c r="D41" s="13"/>
      <c r="E41" s="13"/>
      <c r="F41" s="13"/>
      <c r="G41" s="13"/>
      <c r="I41" s="509"/>
      <c r="J41" s="60" t="s">
        <v>70</v>
      </c>
      <c r="K41" s="50"/>
      <c r="L41" s="50"/>
      <c r="M41" s="50"/>
      <c r="N41" s="50"/>
    </row>
    <row r="42" spans="2:14" ht="12.75" customHeight="1">
      <c r="B42" s="13">
        <v>6</v>
      </c>
      <c r="C42" s="59" t="s">
        <v>200</v>
      </c>
      <c r="D42" s="13"/>
      <c r="E42" s="13"/>
      <c r="F42" s="13"/>
      <c r="G42" s="13"/>
      <c r="I42" s="510" t="s">
        <v>72</v>
      </c>
      <c r="J42" s="61" t="s">
        <v>73</v>
      </c>
      <c r="K42" s="50"/>
      <c r="L42" s="50"/>
      <c r="M42" s="50"/>
      <c r="N42" s="50"/>
    </row>
    <row r="43" spans="2:14" ht="12.75">
      <c r="B43" s="13">
        <v>7</v>
      </c>
      <c r="C43" s="57" t="s">
        <v>150</v>
      </c>
      <c r="D43" s="13"/>
      <c r="E43" s="13"/>
      <c r="F43" s="13"/>
      <c r="G43" s="13"/>
      <c r="I43" s="511"/>
      <c r="J43" s="61" t="s">
        <v>79</v>
      </c>
      <c r="K43" s="50"/>
      <c r="L43" s="50"/>
      <c r="M43" s="50"/>
      <c r="N43" s="50"/>
    </row>
    <row r="44" spans="2:14" ht="12.75">
      <c r="B44" s="13">
        <v>11</v>
      </c>
      <c r="C44" s="62" t="s">
        <v>201</v>
      </c>
      <c r="D44" s="13"/>
      <c r="E44" s="13"/>
      <c r="F44" s="13"/>
      <c r="G44" s="13"/>
      <c r="I44" s="511"/>
      <c r="J44" s="61" t="s">
        <v>80</v>
      </c>
      <c r="K44" s="50"/>
      <c r="L44" s="50"/>
      <c r="M44" s="50"/>
      <c r="N44" s="50"/>
    </row>
    <row r="45" spans="2:14" ht="12.75">
      <c r="B45" s="13">
        <v>12</v>
      </c>
      <c r="C45" s="59" t="s">
        <v>202</v>
      </c>
      <c r="D45" s="13"/>
      <c r="E45" s="13"/>
      <c r="F45" s="13"/>
      <c r="G45" s="13"/>
      <c r="I45" s="511"/>
      <c r="J45" s="61" t="s">
        <v>81</v>
      </c>
      <c r="K45" s="50"/>
      <c r="L45" s="50"/>
      <c r="M45" s="50"/>
      <c r="N45" s="50"/>
    </row>
    <row r="46" spans="2:14" ht="12.75">
      <c r="B46" s="13">
        <v>13</v>
      </c>
      <c r="C46" s="62" t="s">
        <v>203</v>
      </c>
      <c r="D46" s="13"/>
      <c r="E46" s="13"/>
      <c r="F46" s="13"/>
      <c r="G46" s="13"/>
      <c r="I46" s="512" t="s">
        <v>204</v>
      </c>
      <c r="J46" s="63" t="s">
        <v>83</v>
      </c>
      <c r="K46" s="50"/>
      <c r="L46" s="50"/>
      <c r="M46" s="50"/>
      <c r="N46" s="50"/>
    </row>
    <row r="47" spans="2:14" ht="12.75">
      <c r="B47" s="13">
        <v>14</v>
      </c>
      <c r="C47" s="57" t="s">
        <v>153</v>
      </c>
      <c r="D47" s="13"/>
      <c r="E47" s="13"/>
      <c r="F47" s="13"/>
      <c r="G47" s="13"/>
      <c r="I47" s="512"/>
      <c r="J47" s="63" t="s">
        <v>85</v>
      </c>
      <c r="K47" s="50"/>
      <c r="L47" s="50"/>
      <c r="M47" s="50"/>
      <c r="N47" s="50"/>
    </row>
    <row r="48" spans="2:14" ht="12.75">
      <c r="B48" s="13">
        <v>18</v>
      </c>
      <c r="C48" s="57" t="s">
        <v>154</v>
      </c>
      <c r="D48" s="13"/>
      <c r="E48" s="13"/>
      <c r="F48" s="13"/>
      <c r="G48" s="13"/>
      <c r="I48" s="512"/>
      <c r="J48" s="63" t="s">
        <v>91</v>
      </c>
      <c r="K48" s="50"/>
      <c r="L48" s="50"/>
      <c r="M48" s="50"/>
      <c r="N48" s="50"/>
    </row>
    <row r="49" spans="2:14" ht="12.75">
      <c r="B49" s="13">
        <v>21</v>
      </c>
      <c r="C49" s="62" t="s">
        <v>205</v>
      </c>
      <c r="D49" s="13"/>
      <c r="E49" s="13"/>
      <c r="F49" s="13"/>
      <c r="G49" s="13"/>
      <c r="I49" s="512"/>
      <c r="J49" s="63" t="s">
        <v>92</v>
      </c>
      <c r="K49" s="50"/>
      <c r="L49" s="50"/>
      <c r="M49" s="50"/>
      <c r="N49" s="50"/>
    </row>
    <row r="50" spans="2:14" ht="12.75">
      <c r="B50" s="13">
        <v>22</v>
      </c>
      <c r="C50" s="62" t="s">
        <v>206</v>
      </c>
      <c r="D50" s="13"/>
      <c r="E50" s="13"/>
      <c r="F50" s="13"/>
      <c r="G50" s="13"/>
      <c r="I50" s="512"/>
      <c r="J50" s="63" t="s">
        <v>93</v>
      </c>
      <c r="K50" s="50"/>
      <c r="L50" s="50"/>
      <c r="M50" s="50"/>
      <c r="N50" s="50"/>
    </row>
    <row r="51" spans="2:14" ht="12.75">
      <c r="B51" s="13">
        <v>24</v>
      </c>
      <c r="C51" s="62" t="s">
        <v>207</v>
      </c>
      <c r="D51" s="13"/>
      <c r="E51" s="13"/>
      <c r="F51" s="13"/>
      <c r="G51" s="13"/>
      <c r="I51" s="512"/>
      <c r="J51" s="63" t="s">
        <v>94</v>
      </c>
      <c r="K51" s="50"/>
      <c r="L51" s="50"/>
      <c r="M51" s="50"/>
      <c r="N51" s="50"/>
    </row>
    <row r="52" spans="2:14" ht="12.75">
      <c r="B52" s="13">
        <v>26</v>
      </c>
      <c r="C52" s="64" t="s">
        <v>208</v>
      </c>
      <c r="D52" s="13"/>
      <c r="E52" s="13"/>
      <c r="F52" s="13"/>
      <c r="G52" s="13"/>
      <c r="I52" s="512"/>
      <c r="J52" s="63" t="s">
        <v>96</v>
      </c>
      <c r="K52" s="50"/>
      <c r="L52" s="50"/>
      <c r="M52" s="50"/>
      <c r="N52" s="50"/>
    </row>
    <row r="53" spans="2:14" ht="12.75">
      <c r="B53" s="13">
        <v>28</v>
      </c>
      <c r="C53" s="62" t="s">
        <v>209</v>
      </c>
      <c r="D53" s="13"/>
      <c r="E53" s="13"/>
      <c r="F53" s="13"/>
      <c r="G53" s="13"/>
      <c r="I53" s="512"/>
      <c r="J53" s="63" t="s">
        <v>102</v>
      </c>
      <c r="K53" s="50"/>
      <c r="L53" s="50"/>
      <c r="M53" s="50"/>
      <c r="N53" s="50"/>
    </row>
    <row r="54" spans="2:14" ht="12.75">
      <c r="B54" s="13">
        <v>30</v>
      </c>
      <c r="C54" s="62" t="s">
        <v>210</v>
      </c>
      <c r="D54" s="13"/>
      <c r="E54" s="13"/>
      <c r="F54" s="13"/>
      <c r="G54" s="13"/>
      <c r="I54" s="494" t="s">
        <v>211</v>
      </c>
      <c r="J54" s="65" t="s">
        <v>104</v>
      </c>
      <c r="K54" s="50"/>
      <c r="L54" s="50"/>
      <c r="M54" s="50"/>
      <c r="N54" s="50"/>
    </row>
    <row r="55" spans="2:14" ht="12.75">
      <c r="B55" s="13">
        <v>33</v>
      </c>
      <c r="C55" s="64" t="s">
        <v>212</v>
      </c>
      <c r="D55" s="13"/>
      <c r="E55" s="13"/>
      <c r="F55" s="13"/>
      <c r="G55" s="13"/>
      <c r="I55" s="494"/>
      <c r="J55" s="65" t="s">
        <v>105</v>
      </c>
      <c r="K55" s="50"/>
      <c r="L55" s="50"/>
      <c r="M55" s="50"/>
      <c r="N55" s="50"/>
    </row>
    <row r="56" spans="2:14" ht="12.75">
      <c r="B56" s="13">
        <v>35</v>
      </c>
      <c r="C56" s="64" t="s">
        <v>213</v>
      </c>
      <c r="D56" s="13"/>
      <c r="E56" s="13"/>
      <c r="F56" s="13"/>
      <c r="G56" s="13"/>
      <c r="I56" s="494"/>
      <c r="J56" s="65" t="s">
        <v>106</v>
      </c>
      <c r="K56" s="50"/>
      <c r="L56" s="50"/>
      <c r="M56" s="50"/>
      <c r="N56" s="50"/>
    </row>
    <row r="57" spans="2:14" ht="12.75">
      <c r="B57" s="13">
        <v>39</v>
      </c>
      <c r="C57" s="64" t="s">
        <v>214</v>
      </c>
      <c r="D57" s="13"/>
      <c r="E57" s="13"/>
      <c r="F57" s="13"/>
      <c r="G57" s="13"/>
      <c r="I57" s="494"/>
      <c r="J57" s="65" t="s">
        <v>108</v>
      </c>
      <c r="K57" s="50"/>
      <c r="L57" s="50"/>
      <c r="M57" s="50"/>
      <c r="N57" s="50"/>
    </row>
    <row r="58" spans="2:14" ht="12.75">
      <c r="B58" s="13">
        <v>44</v>
      </c>
      <c r="C58" s="64" t="s">
        <v>215</v>
      </c>
      <c r="D58" s="13"/>
      <c r="E58" s="13"/>
      <c r="F58" s="13"/>
      <c r="G58" s="13"/>
      <c r="I58" s="494"/>
      <c r="J58" s="65" t="s">
        <v>114</v>
      </c>
      <c r="K58" s="50"/>
      <c r="L58" s="50"/>
      <c r="M58" s="50"/>
      <c r="N58" s="50"/>
    </row>
    <row r="59" spans="2:14" ht="12.75">
      <c r="B59" s="13">
        <v>52</v>
      </c>
      <c r="C59" s="64" t="s">
        <v>216</v>
      </c>
      <c r="D59" s="13"/>
      <c r="E59" s="13"/>
      <c r="F59" s="13"/>
      <c r="G59" s="13"/>
      <c r="I59" s="494"/>
      <c r="J59" s="65" t="s">
        <v>115</v>
      </c>
      <c r="K59" s="50"/>
      <c r="L59" s="50"/>
      <c r="M59" s="50"/>
      <c r="N59" s="50"/>
    </row>
    <row r="60" spans="2:14" ht="12.75">
      <c r="B60" s="13">
        <v>55</v>
      </c>
      <c r="C60" s="64" t="s">
        <v>217</v>
      </c>
      <c r="D60" s="13"/>
      <c r="E60" s="13"/>
      <c r="F60" s="13"/>
      <c r="G60" s="13"/>
      <c r="I60" s="494"/>
      <c r="J60" s="65" t="s">
        <v>116</v>
      </c>
      <c r="K60" s="50"/>
      <c r="L60" s="50"/>
      <c r="M60" s="50"/>
      <c r="N60" s="50"/>
    </row>
    <row r="61" spans="2:14" ht="12.75">
      <c r="B61" s="13">
        <v>65</v>
      </c>
      <c r="C61" s="64" t="s">
        <v>218</v>
      </c>
      <c r="D61" s="13"/>
      <c r="E61" s="13"/>
      <c r="F61" s="13"/>
      <c r="G61" s="13"/>
      <c r="I61" s="494"/>
      <c r="J61" s="65" t="s">
        <v>117</v>
      </c>
      <c r="K61" s="50"/>
      <c r="L61" s="50"/>
      <c r="M61" s="50"/>
      <c r="N61" s="50"/>
    </row>
    <row r="62" spans="9:14" ht="12.75">
      <c r="I62" s="50"/>
      <c r="J62" s="50"/>
      <c r="K62" s="50"/>
      <c r="L62" s="50"/>
      <c r="M62" s="50"/>
      <c r="N62" s="50"/>
    </row>
    <row r="63" spans="9:14" ht="12.75">
      <c r="I63" s="50"/>
      <c r="J63" s="50"/>
      <c r="K63" s="50"/>
      <c r="L63" s="50"/>
      <c r="M63" s="50"/>
      <c r="N63" s="50"/>
    </row>
    <row r="64" spans="9:14" ht="13.5" thickBot="1">
      <c r="I64" s="50"/>
      <c r="J64" s="50"/>
      <c r="K64" s="50"/>
      <c r="L64" s="50"/>
      <c r="M64" s="50"/>
      <c r="N64" s="50"/>
    </row>
    <row r="65" spans="2:14" ht="12.75">
      <c r="B65" s="18" t="s">
        <v>219</v>
      </c>
      <c r="C65" s="18"/>
      <c r="E65" s="72" t="s">
        <v>47</v>
      </c>
      <c r="F65" s="73">
        <v>1</v>
      </c>
      <c r="G65" s="73">
        <v>2</v>
      </c>
      <c r="H65" s="73">
        <v>3</v>
      </c>
      <c r="I65" s="74">
        <v>4</v>
      </c>
      <c r="J65" s="50"/>
      <c r="K65" s="50"/>
      <c r="L65" s="50"/>
      <c r="M65" s="50"/>
      <c r="N65" s="50"/>
    </row>
    <row r="66" spans="2:14" ht="15.75">
      <c r="B66" s="46" t="s">
        <v>220</v>
      </c>
      <c r="C66" s="46"/>
      <c r="D66" s="80" t="s">
        <v>221</v>
      </c>
      <c r="E66" s="75">
        <v>1</v>
      </c>
      <c r="F66" s="50">
        <v>6</v>
      </c>
      <c r="G66" s="50">
        <v>7</v>
      </c>
      <c r="H66" s="50">
        <v>11</v>
      </c>
      <c r="I66" s="76">
        <v>13</v>
      </c>
      <c r="J66" s="50"/>
      <c r="K66" s="50"/>
      <c r="L66" s="50"/>
      <c r="M66" s="50"/>
      <c r="N66" s="50"/>
    </row>
    <row r="67" spans="2:14" ht="15.75">
      <c r="B67" s="46" t="s">
        <v>222</v>
      </c>
      <c r="C67" s="46"/>
      <c r="E67" s="75">
        <v>2</v>
      </c>
      <c r="F67" s="50">
        <v>12</v>
      </c>
      <c r="G67" s="50">
        <v>14</v>
      </c>
      <c r="H67" s="50">
        <v>22</v>
      </c>
      <c r="I67" s="76">
        <v>26</v>
      </c>
      <c r="J67" s="50"/>
      <c r="K67" s="50"/>
      <c r="L67" s="50"/>
      <c r="M67" s="50"/>
      <c r="N67" s="50"/>
    </row>
    <row r="68" spans="2:14" ht="15.75">
      <c r="B68" s="46" t="s">
        <v>223</v>
      </c>
      <c r="C68" s="46"/>
      <c r="E68" s="75">
        <v>3</v>
      </c>
      <c r="F68" s="50">
        <v>18</v>
      </c>
      <c r="G68" s="50">
        <v>21</v>
      </c>
      <c r="H68" s="50">
        <v>33</v>
      </c>
      <c r="I68" s="76">
        <v>39</v>
      </c>
      <c r="J68" s="50"/>
      <c r="K68" s="50"/>
      <c r="L68" s="50"/>
      <c r="M68" s="50"/>
      <c r="N68" s="50"/>
    </row>
    <row r="69" spans="2:14" ht="15.75">
      <c r="B69" s="46" t="s">
        <v>224</v>
      </c>
      <c r="C69" s="46"/>
      <c r="E69" s="75">
        <v>4</v>
      </c>
      <c r="F69" s="50">
        <v>24</v>
      </c>
      <c r="G69" s="50">
        <v>28</v>
      </c>
      <c r="H69" s="50">
        <v>44</v>
      </c>
      <c r="I69" s="76">
        <v>52</v>
      </c>
      <c r="J69" s="50"/>
      <c r="K69" s="50"/>
      <c r="L69" s="50"/>
      <c r="M69" s="50"/>
      <c r="N69" s="50"/>
    </row>
    <row r="70" spans="2:14" ht="16.5" thickBot="1">
      <c r="B70" s="46" t="s">
        <v>225</v>
      </c>
      <c r="C70" s="46"/>
      <c r="E70" s="77">
        <v>5</v>
      </c>
      <c r="F70" s="78">
        <v>30</v>
      </c>
      <c r="G70" s="78">
        <v>35</v>
      </c>
      <c r="H70" s="78">
        <v>55</v>
      </c>
      <c r="I70" s="79">
        <v>65</v>
      </c>
      <c r="J70" s="50"/>
      <c r="K70" s="50"/>
      <c r="L70" s="50"/>
      <c r="M70" s="50"/>
      <c r="N70" s="50"/>
    </row>
    <row r="71" spans="2:14" ht="15.75">
      <c r="B71" s="46" t="s">
        <v>226</v>
      </c>
      <c r="C71" s="46"/>
      <c r="I71" s="50"/>
      <c r="J71" s="50"/>
      <c r="K71" s="50"/>
      <c r="L71" s="50"/>
      <c r="M71" s="50"/>
      <c r="N71" s="50"/>
    </row>
    <row r="72" spans="2:14" ht="15.75">
      <c r="B72" s="46" t="s">
        <v>227</v>
      </c>
      <c r="C72" s="46"/>
      <c r="I72" s="50"/>
      <c r="J72" s="50"/>
      <c r="K72" s="50"/>
      <c r="L72" s="50"/>
      <c r="M72" s="50"/>
      <c r="N72" s="50"/>
    </row>
    <row r="73" spans="2:14" ht="15.75">
      <c r="B73" s="46" t="s">
        <v>228</v>
      </c>
      <c r="I73" s="50"/>
      <c r="J73" s="50"/>
      <c r="K73" s="50"/>
      <c r="L73" s="50"/>
      <c r="M73" s="50"/>
      <c r="N73" s="50"/>
    </row>
    <row r="74" spans="2:14" ht="15.75">
      <c r="B74" s="46" t="s">
        <v>229</v>
      </c>
      <c r="F74">
        <v>0</v>
      </c>
      <c r="G74">
        <v>50</v>
      </c>
      <c r="H74">
        <v>0</v>
      </c>
      <c r="I74" s="50"/>
      <c r="J74" s="50"/>
      <c r="K74" s="50"/>
      <c r="L74" s="50"/>
      <c r="M74" s="50"/>
      <c r="N74" s="50"/>
    </row>
    <row r="75" spans="2:14" ht="15.75">
      <c r="B75" s="46" t="s">
        <v>230</v>
      </c>
      <c r="F75">
        <v>51</v>
      </c>
      <c r="G75">
        <v>75</v>
      </c>
      <c r="H75">
        <v>-1</v>
      </c>
      <c r="I75" s="50"/>
      <c r="J75" s="50"/>
      <c r="K75" s="50"/>
      <c r="L75" s="50"/>
      <c r="M75" s="50"/>
      <c r="N75" s="50"/>
    </row>
    <row r="76" spans="6:14" ht="12.75">
      <c r="F76">
        <v>76</v>
      </c>
      <c r="G76">
        <v>100</v>
      </c>
      <c r="H76">
        <v>-2</v>
      </c>
      <c r="I76" s="50"/>
      <c r="J76" s="50"/>
      <c r="K76" s="50"/>
      <c r="L76" s="50"/>
      <c r="M76" s="50"/>
      <c r="N76" s="50"/>
    </row>
    <row r="77" spans="2:14" ht="12.75">
      <c r="B77" s="18" t="s">
        <v>231</v>
      </c>
      <c r="I77" s="50"/>
      <c r="J77" s="50"/>
      <c r="K77" s="50"/>
      <c r="L77" s="50"/>
      <c r="M77" s="50"/>
      <c r="N77" s="50"/>
    </row>
    <row r="78" spans="2:14" ht="15.75">
      <c r="B78" s="46" t="s">
        <v>232</v>
      </c>
      <c r="D78" s="51" t="s">
        <v>232</v>
      </c>
      <c r="I78" s="50"/>
      <c r="J78" s="50"/>
      <c r="K78" s="50"/>
      <c r="L78" s="50"/>
      <c r="M78" s="50"/>
      <c r="N78" s="50"/>
    </row>
    <row r="79" spans="2:14" ht="15.75">
      <c r="B79" s="46" t="s">
        <v>233</v>
      </c>
      <c r="D79" s="51" t="s">
        <v>234</v>
      </c>
      <c r="I79" s="50"/>
      <c r="J79" s="50"/>
      <c r="K79" s="50"/>
      <c r="L79" s="50"/>
      <c r="M79" s="50"/>
      <c r="N79" s="50"/>
    </row>
    <row r="80" spans="2:14" ht="15.75">
      <c r="B80" s="46" t="s">
        <v>235</v>
      </c>
      <c r="D80" s="51" t="s">
        <v>230</v>
      </c>
      <c r="I80" s="50"/>
      <c r="J80" s="50"/>
      <c r="K80" s="50"/>
      <c r="L80" s="50"/>
      <c r="M80" s="50"/>
      <c r="N80" s="50"/>
    </row>
    <row r="81" spans="2:14" ht="15.75">
      <c r="B81" s="46" t="s">
        <v>230</v>
      </c>
      <c r="D81" s="51" t="s">
        <v>236</v>
      </c>
      <c r="I81" s="50"/>
      <c r="J81" s="50"/>
      <c r="K81" s="50"/>
      <c r="L81" s="50"/>
      <c r="M81" s="50"/>
      <c r="N81" s="50"/>
    </row>
    <row r="82" spans="2:14" ht="15.75">
      <c r="B82" s="46" t="s">
        <v>237</v>
      </c>
      <c r="D82" s="51" t="s">
        <v>5</v>
      </c>
      <c r="I82" s="50"/>
      <c r="J82" s="50"/>
      <c r="K82" s="50"/>
      <c r="L82" s="50"/>
      <c r="M82" s="50"/>
      <c r="N82" s="50"/>
    </row>
    <row r="83" spans="2:14" ht="15.75">
      <c r="B83" s="46" t="s">
        <v>238</v>
      </c>
      <c r="D83" s="67" t="s">
        <v>238</v>
      </c>
      <c r="I83" s="50"/>
      <c r="J83" s="50"/>
      <c r="K83" s="50"/>
      <c r="L83" s="50"/>
      <c r="M83" s="50"/>
      <c r="N83" s="50"/>
    </row>
    <row r="84" spans="2:14" ht="15.75">
      <c r="B84" s="46" t="s">
        <v>5</v>
      </c>
      <c r="D84" s="67" t="s">
        <v>239</v>
      </c>
      <c r="I84" s="50"/>
      <c r="J84" s="50"/>
      <c r="K84" s="50"/>
      <c r="L84" s="50"/>
      <c r="M84" s="50"/>
      <c r="N84" s="50"/>
    </row>
    <row r="85" spans="9:14" ht="12.75">
      <c r="I85" s="50"/>
      <c r="J85" s="50"/>
      <c r="K85" s="50"/>
      <c r="L85" s="50"/>
      <c r="M85" s="50"/>
      <c r="N85" s="50"/>
    </row>
    <row r="86" spans="9:14" ht="12.75">
      <c r="I86" s="50"/>
      <c r="J86" s="50"/>
      <c r="K86" s="50"/>
      <c r="L86" s="50"/>
      <c r="M86" s="50"/>
      <c r="N86" s="50"/>
    </row>
    <row r="87" spans="9:14" ht="12.75">
      <c r="I87" s="50"/>
      <c r="J87" s="50"/>
      <c r="K87" s="50"/>
      <c r="L87" s="50"/>
      <c r="M87" s="50"/>
      <c r="N87" s="50"/>
    </row>
    <row r="88" spans="9:14" ht="12.75">
      <c r="I88" s="50"/>
      <c r="J88" s="50"/>
      <c r="K88" s="50"/>
      <c r="L88" s="50"/>
      <c r="M88" s="50"/>
      <c r="N88" s="50"/>
    </row>
  </sheetData>
  <sheetProtection/>
  <mergeCells count="7">
    <mergeCell ref="I46:I53"/>
    <mergeCell ref="I54:I61"/>
    <mergeCell ref="I20:L20"/>
    <mergeCell ref="I16:L16"/>
    <mergeCell ref="I19:L19"/>
    <mergeCell ref="I37:I41"/>
    <mergeCell ref="I42:I45"/>
  </mergeCells>
  <printOptions/>
  <pageMargins left="0.75" right="0.75" top="1" bottom="1"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Ricardo Aguilera Wilches</cp:lastModifiedBy>
  <dcterms:created xsi:type="dcterms:W3CDTF">2007-05-23T11:34:18Z</dcterms:created>
  <dcterms:modified xsi:type="dcterms:W3CDTF">2018-05-04T13:48:55Z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