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7245" activeTab="5"/>
  </bookViews>
  <sheets>
    <sheet name="CICLO PHVA" sheetId="1" r:id="rId1"/>
    <sheet name="SEPG-F-007" sheetId="2" r:id="rId2"/>
    <sheet name="Mapa de riesgos" sheetId="3" state="hidden" r:id="rId3"/>
    <sheet name="SPG-F-012" sheetId="4" r:id="rId4"/>
    <sheet name="SPG-F-014" sheetId="5" r:id="rId5"/>
    <sheet name="MATRIZ DE CAMBIOS" sheetId="6" r:id="rId6"/>
    <sheet name="Fm-20 " sheetId="7" state="hidden" r:id="rId7"/>
    <sheet name="DB" sheetId="8" state="hidden" r:id="rId8"/>
    <sheet name="Hoja1" sheetId="9" state="hidden" r:id="rId9"/>
  </sheets>
  <externalReferences>
    <externalReference r:id="rId12"/>
  </externalReferences>
  <definedNames>
    <definedName name="_xlfn.AVERAGEIF" hidden="1">#NAME?</definedName>
    <definedName name="_xlfn.COUNTIFS" hidden="1">#NAME?</definedName>
    <definedName name="_xlfn.IFERROR" hidden="1">#NAME?</definedName>
    <definedName name="_xlfn.MODE.MULT" hidden="1">#NAME?</definedName>
    <definedName name="¿TIENE_HERRAMIENTA_PARA_EJERCER_EL_CONTROL?">'DB'!$D$8:$D$10</definedName>
    <definedName name="A">'DB'!$J$5:$J$6</definedName>
    <definedName name="B">'DB'!$K$5:$K$6</definedName>
    <definedName name="CE">'DB'!$L$5:$L$6</definedName>
    <definedName name="EXISTENCONTROLES">'DB'!$D$5:$D$6</definedName>
    <definedName name="FrecuenciaSeguim">'DB'!$H$9:$H$10</definedName>
    <definedName name="FrecuendiaSeguim">'DB'!$H$9:$H$10</definedName>
    <definedName name="HerramientaControl">'DB'!$D$9:$D$10</definedName>
    <definedName name="HerramientaEfectiva">'DB'!$F$9:$F$10</definedName>
    <definedName name="IMPACTO">'DB'!$H$5</definedName>
    <definedName name="ManualesInstructivos">'DB'!$E$9:$E$10</definedName>
    <definedName name="OP" localSheetId="6">'Fm-20 '!$L$11</definedName>
    <definedName name="OPCIONESDEMANEJO">'DB'!$N$5:$N$8</definedName>
    <definedName name="PROBABILIDAD">'DB'!$G$5</definedName>
    <definedName name="ResponDefinidos">'DB'!$G$9:$G$10</definedName>
    <definedName name="TieneHerramientaControl1">'DB'!$D$9:$D$10</definedName>
    <definedName name="TIPODERIESGO">'DB'!$B$5:$B$11</definedName>
  </definedNames>
  <calcPr fullCalcOnLoad="1"/>
</workbook>
</file>

<file path=xl/comments2.xml><?xml version="1.0" encoding="utf-8"?>
<comments xmlns="http://schemas.openxmlformats.org/spreadsheetml/2006/main">
  <authors>
    <author>Ingrid Johanna Maldonado Martinez</author>
    <author>user</author>
    <author>Pilou</author>
  </authors>
  <commentList>
    <comment ref="B9" authorId="0">
      <text>
        <r>
          <rPr>
            <b/>
            <sz val="9"/>
            <rFont val="Tahoma"/>
            <family val="2"/>
          </rPr>
          <t>Ingrid Johanna Maldonado Martinez:</t>
        </r>
        <r>
          <rPr>
            <sz val="9"/>
            <rFont val="Tahoma"/>
            <family val="2"/>
          </rPr>
          <t xml:space="preserve">
Se debe tener en cuenta el DOFA, Auditorias Internas y Externas, Caracterización de procesos y juicio de expertos</t>
        </r>
      </text>
    </comment>
    <comment ref="C9" authorId="1">
      <text>
        <r>
          <rPr>
            <sz val="12"/>
            <rFont val="Tahoma"/>
            <family val="2"/>
          </rPr>
          <t xml:space="preserve">Posibilidad de que suceda algún evento que tendrá un impacto sobre los objetivos institucionales o del proceso. Se expresa en términos de probabilidad y consecuencias.
</t>
        </r>
      </text>
    </comment>
    <comment ref="D9" authorId="1">
      <text>
        <r>
          <rPr>
            <sz val="12"/>
            <rFont val="Tahoma"/>
            <family val="2"/>
          </rPr>
          <t xml:space="preserve">Se refiere a las características generales o las formas en que se observa o manifiesta el riesgo identificado.
</t>
        </r>
      </text>
    </comment>
    <comment ref="G9" authorId="0">
      <text>
        <r>
          <rPr>
            <b/>
            <sz val="9"/>
            <rFont val="Tahoma"/>
            <family val="2"/>
          </rPr>
          <t>Ingrid Johanna Maldonado Martinez:</t>
        </r>
        <r>
          <rPr>
            <sz val="9"/>
            <rFont val="Tahoma"/>
            <family val="2"/>
          </rPr>
          <t xml:space="preserve">
Riesgos Institucionales: Propios de la gestión.
Riesgos Anticorrupción: se pueden dar por mala fe, presiones de terceros</t>
        </r>
      </text>
    </comment>
    <comment ref="M9" authorId="1">
      <text>
        <r>
          <rPr>
            <b/>
            <sz val="12"/>
            <rFont val="Tahoma"/>
            <family val="2"/>
          </rPr>
          <t>Estratégico</t>
        </r>
        <r>
          <rPr>
            <sz val="12"/>
            <rFont val="Tahoma"/>
            <family val="2"/>
          </rPr>
          <t xml:space="preserve">: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
</t>
        </r>
        <r>
          <rPr>
            <b/>
            <sz val="12"/>
            <rFont val="Tahoma"/>
            <family val="2"/>
          </rPr>
          <t>Operativos:</t>
        </r>
        <r>
          <rPr>
            <sz val="12"/>
            <rFont val="Tahoma"/>
            <family val="2"/>
          </rPr>
          <t xml:space="preserve"> Comprenden riesgos provenientes del funcionamiento y operatividad de los sistemas de información institucional, de la definición de los procesos, de la estructura de la entidad, de la articulación entre dependencias.
</t>
        </r>
        <r>
          <rPr>
            <b/>
            <sz val="12"/>
            <rFont val="Tahoma"/>
            <family val="2"/>
          </rPr>
          <t>Financieros :</t>
        </r>
        <r>
          <rPr>
            <sz val="12"/>
            <rFont val="Tahoma"/>
            <family val="2"/>
          </rPr>
          <t xml:space="preserve"> Se relacionan con el manejo de los recursos de la entidad que incluyen: la ejecución presupuestal, la elaboración de los estados financieros, los pagos, manejos de excedentes de tesorería y el manejo sobre los bienes.
</t>
        </r>
        <r>
          <rPr>
            <b/>
            <sz val="12"/>
            <rFont val="Tahoma"/>
            <family val="2"/>
          </rPr>
          <t>Cumplimiento :</t>
        </r>
        <r>
          <rPr>
            <sz val="12"/>
            <rFont val="Tahoma"/>
            <family val="2"/>
          </rPr>
          <t xml:space="preserve"> Se asocian con la capacidad de la entidad para cumplir con los requisitos legales, contractuales, de ética pública y en general con su compromiso ante la comunidad.
</t>
        </r>
        <r>
          <rPr>
            <b/>
            <sz val="12"/>
            <rFont val="Tahoma"/>
            <family val="2"/>
          </rPr>
          <t>Tecnología :</t>
        </r>
        <r>
          <rPr>
            <sz val="12"/>
            <rFont val="Tahoma"/>
            <family val="2"/>
          </rPr>
          <t xml:space="preserve"> Están relacionados con la capacidad tecnológica de la Entidad para satisfacer sus necesidades actuales y futuras y el cumplimiento de la misión.
</t>
        </r>
        <r>
          <rPr>
            <b/>
            <sz val="12"/>
            <rFont val="Tahoma"/>
            <family val="2"/>
          </rPr>
          <t>Riesgos de Imagen</t>
        </r>
        <r>
          <rPr>
            <sz val="12"/>
            <rFont val="Tahoma"/>
            <family val="2"/>
          </rPr>
          <t xml:space="preserve">: Están relacionados con la percepción y la confianza por parte de la ciudadanía hacia la institución.
</t>
        </r>
        <r>
          <rPr>
            <b/>
            <sz val="12"/>
            <rFont val="Tahoma"/>
            <family val="2"/>
          </rPr>
          <t>Riesgos Técnicos:</t>
        </r>
        <r>
          <rPr>
            <sz val="12"/>
            <rFont val="Tahoma"/>
            <family val="2"/>
          </rPr>
          <t xml:space="preserve"> Asociados al manejo de los proyectos. Identifican posibles problemas de diseños, calidad, requisitos, aplicabilidad, rendimiento y fiabilidad,  implementación y/o aplicación de políticas para puesta en marcha de los proyectos
</t>
        </r>
      </text>
    </comment>
    <comment ref="A10" authorId="2">
      <text>
        <r>
          <rPr>
            <b/>
            <sz val="9"/>
            <rFont val="Tahoma"/>
            <family val="2"/>
          </rPr>
          <t>Modificar el consecutivo para cada proceso.</t>
        </r>
      </text>
    </comment>
    <comment ref="C14" authorId="1">
      <text>
        <r>
          <rPr>
            <sz val="12"/>
            <rFont val="Tahoma"/>
            <family val="2"/>
          </rPr>
          <t xml:space="preserve">Posibilidad de que suceda algún evento que tendrá un impacto sobre los objetivos institucionales o del proceso. Se expresa en términos de probabilidad y consecuencias.
</t>
        </r>
      </text>
    </comment>
    <comment ref="D14" authorId="1">
      <text>
        <r>
          <rPr>
            <sz val="12"/>
            <rFont val="Tahoma"/>
            <family val="2"/>
          </rPr>
          <t xml:space="preserve">Se refiere a las características generales o las formas en que se observa o manifiesta el riesgo identificado.
</t>
        </r>
      </text>
    </comment>
    <comment ref="I14" authorId="1">
      <text>
        <r>
          <rPr>
            <sz val="12"/>
            <rFont val="Tahoma"/>
            <family val="2"/>
          </rPr>
          <t>Constituyen las consecuencias de la ocurrencia del riesgo sobre los
objetivos de la entidad;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t>
        </r>
      </text>
    </comment>
    <comment ref="L14" authorId="1">
      <text>
        <r>
          <rPr>
            <b/>
            <sz val="12"/>
            <rFont val="Tahoma"/>
            <family val="2"/>
          </rPr>
          <t>Estratégico</t>
        </r>
        <r>
          <rPr>
            <sz val="12"/>
            <rFont val="Tahoma"/>
            <family val="2"/>
          </rPr>
          <t xml:space="preserve">: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
</t>
        </r>
        <r>
          <rPr>
            <b/>
            <sz val="12"/>
            <rFont val="Tahoma"/>
            <family val="2"/>
          </rPr>
          <t>Operativos:</t>
        </r>
        <r>
          <rPr>
            <sz val="12"/>
            <rFont val="Tahoma"/>
            <family val="2"/>
          </rPr>
          <t xml:space="preserve"> Comprenden riesgos provenientes del funcionamiento y operatividad de los sistemas de información institucional, de la definición de los procesos, de la estructura de la entidad, de la articulación entre dependencias.
</t>
        </r>
        <r>
          <rPr>
            <b/>
            <sz val="12"/>
            <rFont val="Tahoma"/>
            <family val="2"/>
          </rPr>
          <t>Financieros :</t>
        </r>
        <r>
          <rPr>
            <sz val="12"/>
            <rFont val="Tahoma"/>
            <family val="2"/>
          </rPr>
          <t xml:space="preserve"> Se relacionan con el manejo de los recursos de la entidad que incluyen: la ejecución presupuestal, la elaboración de los estados financieros, los pagos, manejos de excedentes de tesorería y el manejo sobre los bienes.
</t>
        </r>
        <r>
          <rPr>
            <b/>
            <sz val="12"/>
            <rFont val="Tahoma"/>
            <family val="2"/>
          </rPr>
          <t>Cumplimiento :</t>
        </r>
        <r>
          <rPr>
            <sz val="12"/>
            <rFont val="Tahoma"/>
            <family val="2"/>
          </rPr>
          <t xml:space="preserve"> Se asocian con la capacidad de la entidad para cumplir con los requisitos legales, contractuales, de ética pública y en general con su compromiso ante la comunidad.
</t>
        </r>
        <r>
          <rPr>
            <b/>
            <sz val="12"/>
            <rFont val="Tahoma"/>
            <family val="2"/>
          </rPr>
          <t>Tecnología :</t>
        </r>
        <r>
          <rPr>
            <sz val="12"/>
            <rFont val="Tahoma"/>
            <family val="2"/>
          </rPr>
          <t xml:space="preserve"> Están relacionados con la capacidad tecnológica de la Entidad para satisfacer sus necesidades actuales y futuras y el cumplimiento de la misión.
</t>
        </r>
        <r>
          <rPr>
            <b/>
            <sz val="12"/>
            <rFont val="Tahoma"/>
            <family val="2"/>
          </rPr>
          <t>Riesgos de Imagen</t>
        </r>
        <r>
          <rPr>
            <sz val="12"/>
            <rFont val="Tahoma"/>
            <family val="2"/>
          </rPr>
          <t xml:space="preserve">: Están relacionados con la percepción y la confianza por parte de la ciudadanía hacia la institución.
</t>
        </r>
        <r>
          <rPr>
            <b/>
            <sz val="12"/>
            <rFont val="Tahoma"/>
            <family val="2"/>
          </rPr>
          <t>Riesgos Técnicos:</t>
        </r>
        <r>
          <rPr>
            <sz val="12"/>
            <rFont val="Tahoma"/>
            <family val="2"/>
          </rPr>
          <t xml:space="preserve"> Asociados al manejo de los proyectos. Identifican posibles problemas de diseños, calidad, requisitos, aplicabilidad, rendimiento y fiabilidad,  implementación y/o aplicación de políticas para puesta en marcha de los proyectos
</t>
        </r>
      </text>
    </comment>
  </commentList>
</comments>
</file>

<file path=xl/comments3.xml><?xml version="1.0" encoding="utf-8"?>
<comments xmlns="http://schemas.openxmlformats.org/spreadsheetml/2006/main">
  <authors>
    <author>M?nica Viviana Parra </author>
  </authors>
  <commentList>
    <comment ref="L6" authorId="0">
      <text>
        <r>
          <rPr>
            <b/>
            <sz val="9"/>
            <rFont val="Tahoma"/>
            <family val="2"/>
          </rPr>
          <t xml:space="preserve">Riesgo ascendente: a Mayor nivel de zona mayor riesgo)
</t>
        </r>
      </text>
    </comment>
  </commentList>
</comments>
</file>

<file path=xl/comments4.xml><?xml version="1.0" encoding="utf-8"?>
<comments xmlns="http://schemas.openxmlformats.org/spreadsheetml/2006/main">
  <authors>
    <author>Bibiana Andrea Alvarez Rivera</author>
    <author>user</author>
    <author>Ingrid Johanna Maldonado Martinez</author>
  </authors>
  <commentList>
    <comment ref="O21" authorId="0">
      <text>
        <r>
          <rPr>
            <b/>
            <sz val="9"/>
            <rFont val="Tahoma"/>
            <family val="2"/>
          </rPr>
          <t>Bibiana Andrea Alvarez Rivera:</t>
        </r>
        <r>
          <rPr>
            <sz val="9"/>
            <rFont val="Tahoma"/>
            <family val="2"/>
          </rPr>
          <t xml:space="preserve">
</t>
        </r>
      </text>
    </comment>
    <comment ref="A10" authorId="1">
      <text>
        <r>
          <rPr>
            <b/>
            <sz val="12"/>
            <rFont val="Tahoma"/>
            <family val="2"/>
          </rPr>
          <t>La posibilidad de ocurrencia del riesgo; esta puede ser medida con criterios de Frecuencia, si se ha materializado (No. De veces en un tiempo determinado.), o de Factibilidad teniendo en cuenta la presencia de factores internos y externos que pueden propiciar el riesgo, aunque este no se haya materializado.
Raro (E), puede ocurrir solo en circunstancias excepcionales.(No se ha presentado en los últimos 5 años.)
Improbable (D), El evento puede ocurrir en algún momento. (Al menos de una vez en los últimos 5 años.)
Posible (C), podría ocurrir en algún momento.(Al menos de una vez en los últimos 2 años.)
Probable (B), probablemente ocurriría en la mayoría de las circunstancias.(Al menos de una vez en el último año.)
Casi Certeza (A), se espera que ocurra en la mayoría de las circunstancias.(Más de una vez al año.)</t>
        </r>
      </text>
    </comment>
    <comment ref="K10" authorId="1">
      <text>
        <r>
          <rPr>
            <b/>
            <sz val="12"/>
            <rFont val="Tahoma"/>
            <family val="2"/>
          </rPr>
          <t>* Insignificante:</t>
        </r>
        <r>
          <rPr>
            <sz val="12"/>
            <rFont val="Tahoma"/>
            <family val="2"/>
          </rPr>
          <t xml:space="preserve"> La materialización del riesgo </t>
        </r>
        <r>
          <rPr>
            <b/>
            <sz val="12"/>
            <rFont val="Tahoma"/>
            <family val="2"/>
          </rPr>
          <t>puede ser controlado</t>
        </r>
        <r>
          <rPr>
            <sz val="12"/>
            <rFont val="Tahoma"/>
            <family val="2"/>
          </rPr>
          <t xml:space="preserve"> por los participantes del proceso, y no afecta los objetivos del proceso.
* </t>
        </r>
        <r>
          <rPr>
            <b/>
            <sz val="12"/>
            <rFont val="Tahoma"/>
            <family val="2"/>
          </rPr>
          <t>Menor:</t>
        </r>
        <r>
          <rPr>
            <sz val="12"/>
            <rFont val="Tahoma"/>
            <family val="2"/>
          </rPr>
          <t xml:space="preserve"> La materialización del riesgo ocasiona </t>
        </r>
        <r>
          <rPr>
            <b/>
            <sz val="12"/>
            <rFont val="Tahoma"/>
            <family val="2"/>
          </rPr>
          <t>pequeñas demoras</t>
        </r>
        <r>
          <rPr>
            <sz val="12"/>
            <rFont val="Tahoma"/>
            <family val="2"/>
          </rPr>
          <t xml:space="preserve"> en el cumplimiento de las actividades del proceso, y </t>
        </r>
        <r>
          <rPr>
            <b/>
            <sz val="12"/>
            <rFont val="Tahoma"/>
            <family val="2"/>
          </rPr>
          <t>no afecta significativamente el cumplimiento de los objetivos del mismo</t>
        </r>
        <r>
          <rPr>
            <sz val="12"/>
            <rFont val="Tahoma"/>
            <family val="2"/>
          </rPr>
          <t xml:space="preserve">. Tiene un impacto bajo en los procesos de otras áreas de la Agencia.
</t>
        </r>
        <r>
          <rPr>
            <b/>
            <sz val="12"/>
            <rFont val="Tahoma"/>
            <family val="2"/>
          </rPr>
          <t>* Moderado:</t>
        </r>
        <r>
          <rPr>
            <sz val="12"/>
            <rFont val="Tahoma"/>
            <family val="2"/>
          </rPr>
          <t xml:space="preserve"> La materialización del riesgo </t>
        </r>
        <r>
          <rPr>
            <b/>
            <sz val="12"/>
            <rFont val="Tahoma"/>
            <family val="2"/>
          </rPr>
          <t>demora el cumplimiento de los objetivos del proceso</t>
        </r>
        <r>
          <rPr>
            <sz val="12"/>
            <rFont val="Tahoma"/>
            <family val="2"/>
          </rPr>
          <t xml:space="preserve">, y tiene un </t>
        </r>
        <r>
          <rPr>
            <b/>
            <sz val="12"/>
            <rFont val="Tahoma"/>
            <family val="2"/>
          </rPr>
          <t>impacto moderado en los procesos de otras áreas</t>
        </r>
        <r>
          <rPr>
            <sz val="12"/>
            <rFont val="Tahoma"/>
            <family val="2"/>
          </rPr>
          <t xml:space="preserve"> de la Agencia. Puede además causar un deterioro en el desarrollo del proceso dificultando o retrasando el cumplimiento de sus objetivos, impidiendo que éste se desarrolle en forma normal.
</t>
        </r>
        <r>
          <rPr>
            <b/>
            <sz val="12"/>
            <rFont val="Tahoma"/>
            <family val="2"/>
          </rPr>
          <t>* Mayor:</t>
        </r>
        <r>
          <rPr>
            <sz val="12"/>
            <rFont val="Tahoma"/>
            <family val="2"/>
          </rPr>
          <t xml:space="preserve"> La materialización del riesgo </t>
        </r>
        <r>
          <rPr>
            <b/>
            <sz val="12"/>
            <rFont val="Tahoma"/>
            <family val="2"/>
          </rPr>
          <t>retrasa el cumplimiento de los objetivos de la ANI</t>
        </r>
        <r>
          <rPr>
            <sz val="12"/>
            <rFont val="Tahoma"/>
            <family val="2"/>
          </rPr>
          <t xml:space="preserve"> y tiene un </t>
        </r>
        <r>
          <rPr>
            <b/>
            <sz val="12"/>
            <rFont val="Tahoma"/>
            <family val="2"/>
          </rPr>
          <t>impacto significativo en la imagen pública de la Agencia y</t>
        </r>
        <r>
          <rPr>
            <sz val="12"/>
            <rFont val="Tahoma"/>
            <family val="2"/>
          </rPr>
          <t xml:space="preserve">/o de la Nación. Puede además generar impactos en: la industria; sectores económicos, el cumplimiento de acuerdos y obligaciones legales nacionales e internacionales; multas y las finanzas públicas; entre otras
</t>
        </r>
        <r>
          <rPr>
            <b/>
            <sz val="12"/>
            <rFont val="Tahoma"/>
            <family val="2"/>
          </rPr>
          <t>* Catastrófico:</t>
        </r>
        <r>
          <rPr>
            <sz val="12"/>
            <rFont val="Tahoma"/>
            <family val="2"/>
          </rPr>
          <t xml:space="preserve"> La materialización del riesgo </t>
        </r>
        <r>
          <rPr>
            <b/>
            <sz val="12"/>
            <rFont val="Tahoma"/>
            <family val="2"/>
          </rPr>
          <t>imposibilita el cumplimiento de los objetivos de la Agencia,</t>
        </r>
        <r>
          <rPr>
            <sz val="12"/>
            <rFont val="Tahoma"/>
            <family val="2"/>
          </rPr>
          <t xml:space="preserve"> tiene un </t>
        </r>
        <r>
          <rPr>
            <b/>
            <sz val="12"/>
            <rFont val="Tahoma"/>
            <family val="2"/>
          </rPr>
          <t xml:space="preserve">impacto catastrófico en la imagen pública de la Agencia </t>
        </r>
        <r>
          <rPr>
            <sz val="12"/>
            <rFont val="Tahoma"/>
            <family val="2"/>
          </rPr>
          <t>y/o de la Nación. Puede además generar impactos en: sectores económicos, los mercados; la industria, el cumplimiento de acuerdos y obligaciones legales nacionales e internacionales; multas y las finanzas públicas; entre otras.</t>
        </r>
      </text>
    </comment>
    <comment ref="Y12" authorId="2">
      <text>
        <r>
          <rPr>
            <b/>
            <sz val="9"/>
            <rFont val="Tahoma"/>
            <family val="2"/>
          </rPr>
          <t>Ingrid Johanna Maldonado Martinez:</t>
        </r>
        <r>
          <rPr>
            <sz val="9"/>
            <rFont val="Tahoma"/>
            <family val="2"/>
          </rPr>
          <t xml:space="preserve">
Que no se puede realizar por ningún concepto
</t>
        </r>
      </text>
    </comment>
    <comment ref="Y13" authorId="2">
      <text>
        <r>
          <rPr>
            <b/>
            <sz val="9"/>
            <rFont val="Tahoma"/>
            <family val="2"/>
          </rPr>
          <t>Ingrid Johanna Maldonado Martinez:</t>
        </r>
        <r>
          <rPr>
            <sz val="9"/>
            <rFont val="Tahoma"/>
            <family val="2"/>
          </rPr>
          <t xml:space="preserve">
Se puede hacer pero no evalua la disponibilidad de recursos</t>
        </r>
      </text>
    </comment>
    <comment ref="Y14" authorId="2">
      <text>
        <r>
          <rPr>
            <b/>
            <sz val="9"/>
            <rFont val="Tahoma"/>
            <family val="2"/>
          </rPr>
          <t>Ingrid Johanna Maldonado Martinez:</t>
        </r>
        <r>
          <rPr>
            <sz val="9"/>
            <rFont val="Tahoma"/>
            <family val="2"/>
          </rPr>
          <t xml:space="preserve">
Capacidad de realizarle teniendo en cuenta las diferentes variables
</t>
        </r>
      </text>
    </comment>
  </commentList>
</comments>
</file>

<file path=xl/comments5.xml><?xml version="1.0" encoding="utf-8"?>
<comments xmlns="http://schemas.openxmlformats.org/spreadsheetml/2006/main">
  <authors>
    <author>Monica Viviana Parra Segura</author>
  </authors>
  <commentList>
    <comment ref="R22" authorId="0">
      <text>
        <r>
          <rPr>
            <b/>
            <sz val="9"/>
            <rFont val="Tahoma"/>
            <family val="2"/>
          </rPr>
          <t xml:space="preserve">Monica Viviana Parra Segura:
</t>
        </r>
        <r>
          <rPr>
            <b/>
            <sz val="11"/>
            <rFont val="Tahoma"/>
            <family val="2"/>
          </rPr>
          <t>Recuerda que por normatividad cada  riesgo solo puede bajar hasta dos casillas vía impacto y hasta 2 vía probabilidad. Por lo tanto, ajustar para que se vea solo eso, y no que baja dos por cada control.</t>
        </r>
        <r>
          <rPr>
            <sz val="9"/>
            <rFont val="Tahoma"/>
            <family val="2"/>
          </rPr>
          <t xml:space="preserve">
</t>
        </r>
      </text>
    </comment>
  </commentList>
</comments>
</file>

<file path=xl/comments7.xml><?xml version="1.0" encoding="utf-8"?>
<comments xmlns="http://schemas.openxmlformats.org/spreadsheetml/2006/main">
  <authors>
    <author>Pilar Gomez</author>
    <author>user</author>
  </authors>
  <commentList>
    <comment ref="M9" authorId="0">
      <text>
        <r>
          <rPr>
            <sz val="12"/>
            <rFont val="Tahoma"/>
            <family val="2"/>
          </rPr>
          <t>Para plantear el plan de acción tenga en cuenta el contexto Estratégico del Fm-17(Identificación del riesgo).</t>
        </r>
      </text>
    </comment>
    <comment ref="L10" authorId="1">
      <text>
        <r>
          <rPr>
            <b/>
            <sz val="16"/>
            <rFont val="Tahoma"/>
            <family val="2"/>
          </rPr>
          <t>Evitar el riesgo.
T</t>
        </r>
        <r>
          <rPr>
            <b/>
            <sz val="12"/>
            <rFont val="Tahoma"/>
            <family val="2"/>
          </rPr>
          <t xml:space="preserve">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emprendidas.Por ejemplo: el control de calidad, manejo de los insumos, mantenimiento preventivo de los equipos, desarrollo tecnológico, etc.
</t>
        </r>
        <r>
          <rPr>
            <b/>
            <sz val="16"/>
            <rFont val="Tahoma"/>
            <family val="2"/>
          </rPr>
          <t xml:space="preserve">
Reducir el riesgo.
</t>
        </r>
        <r>
          <rPr>
            <b/>
            <sz val="12"/>
            <rFont val="Tahoma"/>
            <family val="2"/>
          </rPr>
          <t xml:space="preserve">Implica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r>
        <r>
          <rPr>
            <b/>
            <sz val="16"/>
            <rFont val="Tahoma"/>
            <family val="2"/>
          </rPr>
          <t xml:space="preserve">
Compartir o transferir el riesgo.
R</t>
        </r>
        <r>
          <rPr>
            <b/>
            <sz val="12"/>
            <rFont val="Tahoma"/>
            <family val="2"/>
          </rPr>
          <t xml:space="preserve">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6"/>
            <rFont val="Tahoma"/>
            <family val="2"/>
          </rPr>
          <t xml:space="preserve">
Asumir el riesgo.
</t>
        </r>
        <r>
          <rPr>
            <b/>
            <sz val="12"/>
            <rFont val="Tahoma"/>
            <family val="2"/>
          </rPr>
          <t>luego de que el riesgo ha sido reducido o transferido puede quedar un riesgo residual que se mantiene, en este caso, el gerente del proceso simplemente acepta la pérdida residual probable y elabora planes de contingencia para su manejo.</t>
        </r>
      </text>
    </comment>
  </commentList>
</comments>
</file>

<file path=xl/comments8.xml><?xml version="1.0" encoding="utf-8"?>
<comments xmlns="http://schemas.openxmlformats.org/spreadsheetml/2006/main">
  <authors>
    <author>M?nica Viviana Parra </author>
  </authors>
  <commentList>
    <comment ref="J36" authorId="0">
      <text>
        <r>
          <rPr>
            <b/>
            <sz val="9"/>
            <rFont val="Tahoma"/>
            <family val="2"/>
          </rPr>
          <t xml:space="preserve">Riesgo ascendente: a Mayor nivel de zona mayor riesgo)
</t>
        </r>
      </text>
    </comment>
  </commentList>
</comments>
</file>

<file path=xl/sharedStrings.xml><?xml version="1.0" encoding="utf-8"?>
<sst xmlns="http://schemas.openxmlformats.org/spreadsheetml/2006/main" count="835" uniqueCount="457">
  <si>
    <t>AGENCIA NACIONAL DE INFRAESTRUCTURA</t>
  </si>
  <si>
    <t>SISTEMA INTEGRADO DE GESTIÓN</t>
  </si>
  <si>
    <t>Formato</t>
  </si>
  <si>
    <t>ORIGEN</t>
  </si>
  <si>
    <t>OPORTUNIDADES</t>
  </si>
  <si>
    <t>Medioambiental</t>
  </si>
  <si>
    <t>Revisado por:</t>
  </si>
  <si>
    <t>Nombre</t>
  </si>
  <si>
    <t>FECHA:</t>
  </si>
  <si>
    <t>ÍTEM</t>
  </si>
  <si>
    <t>RIESGO</t>
  </si>
  <si>
    <t>DESCRIPCIÓN DEL RIESGO</t>
  </si>
  <si>
    <t>CAUSAS</t>
  </si>
  <si>
    <t>TIPO DE RIESGO</t>
  </si>
  <si>
    <t>TECNOLOGIA</t>
  </si>
  <si>
    <t>OPERATIVO</t>
  </si>
  <si>
    <t>Aprobado por: Nombre y firma del líder(s) del proceso</t>
  </si>
  <si>
    <t xml:space="preserve">Nombre
</t>
  </si>
  <si>
    <t xml:space="preserve">Nombre 
</t>
  </si>
  <si>
    <t>Firma</t>
  </si>
  <si>
    <t>Hoja  1  de 1</t>
  </si>
  <si>
    <t xml:space="preserve">           </t>
  </si>
  <si>
    <t xml:space="preserve">    </t>
  </si>
  <si>
    <t>Nota</t>
  </si>
  <si>
    <t>El riesgo se debe calificar de acuerdo con los siguientes conceptos:</t>
  </si>
  <si>
    <t>Probabilidad</t>
  </si>
  <si>
    <t>Impacto</t>
  </si>
  <si>
    <t>valor</t>
  </si>
  <si>
    <t>descripción</t>
  </si>
  <si>
    <t>Raro (E)</t>
  </si>
  <si>
    <t>Insignificante</t>
  </si>
  <si>
    <t>Improbable (D)</t>
  </si>
  <si>
    <t>Menor</t>
  </si>
  <si>
    <t>Posible (C)</t>
  </si>
  <si>
    <t>Moderado</t>
  </si>
  <si>
    <t>Probable (B)</t>
  </si>
  <si>
    <t>Mayor</t>
  </si>
  <si>
    <t>Casi Seguro (A)</t>
  </si>
  <si>
    <t>Catastrófico</t>
  </si>
  <si>
    <t>ITEM</t>
  </si>
  <si>
    <t>Probabilidad/ Impacto</t>
  </si>
  <si>
    <t>VALOR</t>
  </si>
  <si>
    <t>NOMBRE</t>
  </si>
  <si>
    <t>EVALUACION</t>
  </si>
  <si>
    <t>ZONA DE RIESGO INHERENTE</t>
  </si>
  <si>
    <t>P</t>
  </si>
  <si>
    <t>I</t>
  </si>
  <si>
    <t>PROBABILIDAD</t>
  </si>
  <si>
    <t>IMPACTO</t>
  </si>
  <si>
    <t>INSIGNIFICANTE (1)</t>
  </si>
  <si>
    <t>MENOR (6)</t>
  </si>
  <si>
    <t>MODERADO (7)</t>
  </si>
  <si>
    <t>MAYOR (11)</t>
  </si>
  <si>
    <t>CATASTROFICO (13)</t>
  </si>
  <si>
    <t>ZONA</t>
  </si>
  <si>
    <t>NIVEL DE RIESGO</t>
  </si>
  <si>
    <t>E (RARO)</t>
  </si>
  <si>
    <t>ZONA RIESGO BAJO</t>
  </si>
  <si>
    <t>Z-1</t>
  </si>
  <si>
    <t>Zona 1 de riesgo Bajo (B)</t>
  </si>
  <si>
    <t>Zona 4 de riesgo Bajo (B)</t>
  </si>
  <si>
    <t>Zona 8 de riesgo Moderado (M)</t>
  </si>
  <si>
    <t>Zona 15 de riesgo Alto (A)</t>
  </si>
  <si>
    <t>Zona 17 de riesgo Alto (A)</t>
  </si>
  <si>
    <t>Z-2</t>
  </si>
  <si>
    <t>Asumir el riesgo</t>
  </si>
  <si>
    <t xml:space="preserve">Reducir el riesgo. </t>
  </si>
  <si>
    <t>Z-3</t>
  </si>
  <si>
    <t>Evitar el riesgo</t>
  </si>
  <si>
    <t>Z- 4</t>
  </si>
  <si>
    <t>Compartir o transferir  el riesgo</t>
  </si>
  <si>
    <t>Z- 5</t>
  </si>
  <si>
    <t>D(IMPROBABLE)</t>
  </si>
  <si>
    <t>ZONA RIESGO MODERADO</t>
  </si>
  <si>
    <t>Z-6</t>
  </si>
  <si>
    <t>Zona 2 de riesgo Bajo (B)</t>
  </si>
  <si>
    <t>Zona 5 de riesgo Bajo (B)</t>
  </si>
  <si>
    <t>Zona 9 de riesgo Moderado (M)</t>
  </si>
  <si>
    <t>Zona 16 de riesgo Alto (A)</t>
  </si>
  <si>
    <t>Zona 22 de riesgo Extremo (E.)</t>
  </si>
  <si>
    <t>Z-7</t>
  </si>
  <si>
    <t>Z-8</t>
  </si>
  <si>
    <t>Z-9</t>
  </si>
  <si>
    <t>ZONA DE RIESGO ALTO</t>
  </si>
  <si>
    <t>Z-10</t>
  </si>
  <si>
    <t>C (POSIBLE)</t>
  </si>
  <si>
    <t>Z-11</t>
  </si>
  <si>
    <t>Zona 3 de riesgo Bajo (B)</t>
  </si>
  <si>
    <t>Zona 7 de riesgo Moderado (M)</t>
  </si>
  <si>
    <t>Zona 13 de riesgo Alto (A)</t>
  </si>
  <si>
    <t>Zona 19 de riesgo Extremo (E.)</t>
  </si>
  <si>
    <t>Zona 23 de riesgo Extremo (E.)</t>
  </si>
  <si>
    <t>Z-12</t>
  </si>
  <si>
    <t>Z-13</t>
  </si>
  <si>
    <t>Z-14</t>
  </si>
  <si>
    <t>Z-15</t>
  </si>
  <si>
    <t>B (PROBABLE)</t>
  </si>
  <si>
    <t>Z-16</t>
  </si>
  <si>
    <t>Zona 6 de riesgo Moderado (M)</t>
  </si>
  <si>
    <t>Zona 11 de riesgo Alto (A)</t>
  </si>
  <si>
    <t>Zona 14 de riesgo Alto (A)</t>
  </si>
  <si>
    <t>Zona 20 de riesgo Extremo (E.)</t>
  </si>
  <si>
    <t>Zona  24 de riesgo Extremo (E.)</t>
  </si>
  <si>
    <t>Z-17</t>
  </si>
  <si>
    <t>ZONA DE RIESGO EXTREMO</t>
  </si>
  <si>
    <t>Z-18</t>
  </si>
  <si>
    <t>Z-19</t>
  </si>
  <si>
    <t>Z-20</t>
  </si>
  <si>
    <t>A (CASI SEGURO)</t>
  </si>
  <si>
    <t>Z-21</t>
  </si>
  <si>
    <t>Zona 10 de riesgo Alto (A)</t>
  </si>
  <si>
    <t>Zona 12 de riesgo Alto (A)</t>
  </si>
  <si>
    <t>Zona 18 de riesgo Extremo (E.)</t>
  </si>
  <si>
    <t>Zona 21 de riesgo Extremo (E.)</t>
  </si>
  <si>
    <t>Zona  25 de riesgo Extremo (E.)</t>
  </si>
  <si>
    <t>Z-22</t>
  </si>
  <si>
    <t>Z-23</t>
  </si>
  <si>
    <t>Z-24</t>
  </si>
  <si>
    <t>Z-25</t>
  </si>
  <si>
    <t>Notas</t>
  </si>
  <si>
    <t>ANALISIS RIESGO INHERENTE</t>
  </si>
  <si>
    <t>HERRAMIENTAS PARA EJERCER CONTROL</t>
  </si>
  <si>
    <t>SEGUIMIENTO AL CONTROL</t>
  </si>
  <si>
    <t>VALORACION DE CONTROLES</t>
  </si>
  <si>
    <t>RIESGO RESIDUAL</t>
  </si>
  <si>
    <t>VALORACIÓN DEL CONTROLES HACIA  PROBABILIDAD</t>
  </si>
  <si>
    <t>CUADRANTES A DISMINUIR</t>
  </si>
  <si>
    <t>ZONA DE RIESGO RESIDUAL</t>
  </si>
  <si>
    <t>EVALUACIÓN DEL RIESGO INHERENTE</t>
  </si>
  <si>
    <t>¿EXISTEN CONTROLES?</t>
  </si>
  <si>
    <t>CONTROL</t>
  </si>
  <si>
    <t>¿TIENE HERRAMIENTA PARA EJERCER EL CONTROL?</t>
  </si>
  <si>
    <t>¿EXISTEN MANUALES, INSTRUCTIVOS O PROCEDIMIENTOS  PARA EL MANEJO DE LA HERRAMIENTA?</t>
  </si>
  <si>
    <t>¿LA HERRAMIENTA HA DEMOSTRADO SER EFECTIVA?</t>
  </si>
  <si>
    <t>¿ESTAN DEFINIDOS LOS RESPONSABLES DE SU EJECUCION Y SEGUIMIENTO?</t>
  </si>
  <si>
    <t>¿LA FRECUENCIA DE EJECUCION DEL CONTROL Y SEGUIMIENTO ES ADECUADA?</t>
  </si>
  <si>
    <t>x</t>
  </si>
  <si>
    <t xml:space="preserve"> ACCION DE MEJORA</t>
  </si>
  <si>
    <t>ACCIÓN REQUERIDA PARA MITIGAR EL RIESGO</t>
  </si>
  <si>
    <t>RESPONSABLE</t>
  </si>
  <si>
    <t>CRONOGRAMA</t>
  </si>
  <si>
    <t>INDICADOR.</t>
  </si>
  <si>
    <t>PROCESO</t>
  </si>
  <si>
    <t>ZONA DE RIESGO</t>
  </si>
  <si>
    <t>OPCIONES DE MANEJO</t>
  </si>
  <si>
    <t>CARGO</t>
  </si>
  <si>
    <t>DEPENDENCIA</t>
  </si>
  <si>
    <t>FECHA INICIO</t>
  </si>
  <si>
    <t>FECHA FINAL</t>
  </si>
  <si>
    <t>ASUMIR EL RIESGO</t>
  </si>
  <si>
    <t>REDUCIR EL RIESGO</t>
  </si>
  <si>
    <t>Riesgo Moderado (Z-8)</t>
  </si>
  <si>
    <t>Riesgo Bajo (Z-1)</t>
  </si>
  <si>
    <t>Riesgo Bajo (Z-3)</t>
  </si>
  <si>
    <t>Riesgo Moderado (Z-9)</t>
  </si>
  <si>
    <t>Riesgo Moderado (Z-7)</t>
  </si>
  <si>
    <t>Código:  Fm-20</t>
  </si>
  <si>
    <t>Versión: 4,0</t>
  </si>
  <si>
    <t>Fecha: 10/11/2011</t>
  </si>
  <si>
    <t>MAPA DE RIESGOS INSTITUCIONAL</t>
  </si>
  <si>
    <t>ANÁLISIS DEL RIESGO</t>
  </si>
  <si>
    <t>ACCION REQUERIDA PARA MITIGAR EL RIESGO</t>
  </si>
  <si>
    <t>Ap. No.</t>
  </si>
  <si>
    <t>TIPO</t>
  </si>
  <si>
    <t>EVALUACIÓN 
RIESGO</t>
  </si>
  <si>
    <t>CONTROL EXISTENTE</t>
  </si>
  <si>
    <t>VALORACIÓN 
DE CONTROLES</t>
  </si>
  <si>
    <t>EVITAR EL RIESGO</t>
  </si>
  <si>
    <t>COMPARTIR O 
TRANSFERIR EL RIESGO</t>
  </si>
  <si>
    <t>Elaborado por:</t>
  </si>
  <si>
    <t>Aprobado por:</t>
  </si>
  <si>
    <t>Nombre y Firma
Héctor Eduardo  Vanegas Gámez</t>
  </si>
  <si>
    <t>Nombre y Firma
Diego Orlando Bustos Forero</t>
  </si>
  <si>
    <t>A</t>
  </si>
  <si>
    <t>B</t>
  </si>
  <si>
    <t>CE</t>
  </si>
  <si>
    <t>EXISTEN CONTROLES</t>
  </si>
  <si>
    <t>¿LOS CONTROLES ESTÁN DOCUMENTADOS?</t>
  </si>
  <si>
    <t>¿SE APLICAN EN LA ACTUALIDAD?</t>
  </si>
  <si>
    <t>¿ES EFECTIVO PARA MINIMIZAR EL RIESGO?</t>
  </si>
  <si>
    <t>ESTRATEGICO</t>
  </si>
  <si>
    <t>X</t>
  </si>
  <si>
    <t>FINANCIERO</t>
  </si>
  <si>
    <t>CUMPLIMIENTO</t>
  </si>
  <si>
    <t>¿EXISTEN MANUALES, O INSTRUCTIVOS PARA EL MANEJO DE LA HERRAMIENTA?</t>
  </si>
  <si>
    <t>¿ESTAN DEFINIDOS LOS TRESPONSABLES DE SU EJECUCION Y SEGUIMIENTO?</t>
  </si>
  <si>
    <t>IMAGEN</t>
  </si>
  <si>
    <t>TECNICO</t>
  </si>
  <si>
    <t>Raro</t>
  </si>
  <si>
    <t>Improbable</t>
  </si>
  <si>
    <t>Posible</t>
  </si>
  <si>
    <t>Probable</t>
  </si>
  <si>
    <t>Casi seguro</t>
  </si>
  <si>
    <t>VALORACION RIESGO</t>
  </si>
  <si>
    <t>Riesgo Bajo</t>
  </si>
  <si>
    <t>Riesgo Bajo (Z-2)</t>
  </si>
  <si>
    <t>Riesgo Moderado</t>
  </si>
  <si>
    <t>Riesgo Alto</t>
  </si>
  <si>
    <t>Riesgo Moderado (Z-6)</t>
  </si>
  <si>
    <t>Riesgo Extremo</t>
  </si>
  <si>
    <t>Riesgo Alto (Z-10)</t>
  </si>
  <si>
    <t>Riesgo Bajo (Z-4)</t>
  </si>
  <si>
    <t>Riesgo Alto (Z-15)</t>
  </si>
  <si>
    <t>Riesgo Bajo (Z-5)</t>
  </si>
  <si>
    <t>Riesgo Alto (Z17)</t>
  </si>
  <si>
    <t>ZONA DE RIESGO ALTA</t>
  </si>
  <si>
    <t>Riesgo Alto (Z-13)</t>
  </si>
  <si>
    <t>Riesgo Alto (Z-16)</t>
  </si>
  <si>
    <t>Riesgo Alto (Z-11)</t>
  </si>
  <si>
    <t>Riesgo Extremo (Z-22)</t>
  </si>
  <si>
    <t>Riesgo Alto (Z-14)</t>
  </si>
  <si>
    <t>Riesgo Alto (Z-12)</t>
  </si>
  <si>
    <t>ZONA DE RIESGO EXTREMA</t>
  </si>
  <si>
    <t>Riesgo Extremo (Z-19)</t>
  </si>
  <si>
    <t>Riesgo Extremo (Z-18)</t>
  </si>
  <si>
    <t>Riesgo Extremo (Z-23)</t>
  </si>
  <si>
    <t>Riesgo Extremo (Z-20)</t>
  </si>
  <si>
    <t>Riesgo Extremo (Z-24)</t>
  </si>
  <si>
    <t>Riesgo Extremo (Z-21)</t>
  </si>
  <si>
    <t>Riesgo Extremo (Z-25)</t>
  </si>
  <si>
    <t>Factores Internos</t>
  </si>
  <si>
    <t>Estructura</t>
  </si>
  <si>
    <t>PROB</t>
  </si>
  <si>
    <t>Cultura Organizacional</t>
  </si>
  <si>
    <t>Modelo de Operación</t>
  </si>
  <si>
    <t>Planes, Programas y proyectos</t>
  </si>
  <si>
    <t>Sistemas de informacion</t>
  </si>
  <si>
    <t>Procedimientos</t>
  </si>
  <si>
    <t>Recurso humano</t>
  </si>
  <si>
    <t>Recurso económico</t>
  </si>
  <si>
    <t>Infraestructura</t>
  </si>
  <si>
    <t>Tecnológico</t>
  </si>
  <si>
    <t>Factores Externos</t>
  </si>
  <si>
    <t>Social</t>
  </si>
  <si>
    <t>Cultural</t>
  </si>
  <si>
    <t>Econòmicos</t>
  </si>
  <si>
    <t>Económico</t>
  </si>
  <si>
    <t>Politico</t>
  </si>
  <si>
    <t>Político</t>
  </si>
  <si>
    <t>Legal</t>
  </si>
  <si>
    <t>Técnico</t>
  </si>
  <si>
    <t>Empleados</t>
  </si>
  <si>
    <t>OPORTUNIDAD</t>
  </si>
  <si>
    <t xml:space="preserve">DESCRIPCIÓN DE LA OPORTUNIDAD </t>
  </si>
  <si>
    <t>POSIBLES EFECTOS</t>
  </si>
  <si>
    <t>¿QUÉ GENERA LA OPORTUNIDAD?</t>
  </si>
  <si>
    <t>TIPO DE OPORTUNIDAD</t>
  </si>
  <si>
    <t>Viabilidad</t>
  </si>
  <si>
    <t>F</t>
  </si>
  <si>
    <t>L</t>
  </si>
  <si>
    <t>M</t>
  </si>
  <si>
    <t>C</t>
  </si>
  <si>
    <t xml:space="preserve">Para valorar las oportunidades se deben considerar los siguientes conceptos: </t>
  </si>
  <si>
    <t>Inviable</t>
  </si>
  <si>
    <t>viable</t>
  </si>
  <si>
    <t>Descripción</t>
  </si>
  <si>
    <t>Financieramente</t>
  </si>
  <si>
    <t>Legalmente</t>
  </si>
  <si>
    <t>Mercado/comercialmente</t>
  </si>
  <si>
    <t>conocimiento/ knowhow</t>
  </si>
  <si>
    <t>Ambientalmente</t>
  </si>
  <si>
    <t xml:space="preserve">MAPA DE RIESGOS </t>
  </si>
  <si>
    <t>ZONA DE OPORTUNIDAD</t>
  </si>
  <si>
    <t>Oportunidad</t>
  </si>
  <si>
    <t>MAPA DE OPORTUNIDADES</t>
  </si>
  <si>
    <t>Factible</t>
  </si>
  <si>
    <t>Nota1: Si la evaluación da un resultado inviable no se debera tener en cuenta su analisis dentro de la matriz de riesgos y oportunidades</t>
  </si>
  <si>
    <t>Nota2: Si la evaluación de como resultado factible, se debera incluir dentro del analisis y validar la forma de cerrar la brecha para que en un proximo analisis sea viable</t>
  </si>
  <si>
    <t>INDICADOR CLAVE DE RIESGO</t>
  </si>
  <si>
    <t>META DEL INDICADOR</t>
  </si>
  <si>
    <t>RESULTADO DEL INDICADOR</t>
  </si>
  <si>
    <t>RECURSOS</t>
  </si>
  <si>
    <t>Respuestas incompletas, inexactas e inoportunas a PQRS</t>
  </si>
  <si>
    <t>Información suministrada a medios sin las validaciones necesarias</t>
  </si>
  <si>
    <t>Dar lugar a la prescripción y caducidad de la investigación disciplinaria</t>
  </si>
  <si>
    <t>El personal nuevo y que en su mayoría no son abogados, desconocen el derecho de petición y los servicios de agencia</t>
  </si>
  <si>
    <t>La información que es suministrada a medios puede no ser debidamente validada y corroborada entre las dependencias, o presenta errores e incoherencias</t>
  </si>
  <si>
    <t>Iniciar el uso de la herramienta BPM</t>
  </si>
  <si>
    <t>Realizar la tipificación de las peticiones que ingresan a Orfeo</t>
  </si>
  <si>
    <t>La acción disciplinaria se ve afectada en su oportunidad procesal</t>
  </si>
  <si>
    <t>Verificar que las herramientas de control incluidas en el sistema Orfeo operen correctamente</t>
  </si>
  <si>
    <t>Proyectar y enviar recordatorios diarios a los titulares de trámite de PQSR en Orfeo</t>
  </si>
  <si>
    <t>Cada uno de los servidores y colaboradores de la agencia es responsable por el manejo claro y oportuno de las peticiones que ingresan a la entidad</t>
  </si>
  <si>
    <t>Coordinación GIT Disciplinario Atención al Ciudadano y Apoyo a la Gestión</t>
  </si>
  <si>
    <t>Elaborar y enviar por outlook el informe mensual a vicepresidentes, gerentes, jefes de oficina y profesionales a cargo de trámites</t>
  </si>
  <si>
    <t>Todas las áreas de la agencia</t>
  </si>
  <si>
    <t>Participar en el comité de Presidencia para conocer la Agenda de la Entidad</t>
  </si>
  <si>
    <t>Acompañar a medios en las entrevistas con el Presidente de la ANI</t>
  </si>
  <si>
    <t>Jefe de comunicaciones</t>
  </si>
  <si>
    <t>Oficina de Comunicaciones</t>
  </si>
  <si>
    <t>Revisar los términos de las acciones disciplinarias y los términos procesales, en general, de conformidad con el Código Único disciplinario</t>
  </si>
  <si>
    <t>Presentar y publicar trimestralmente informes de expedientes disciplinarios en los que conste la etapa procesal de los que están activos e indicar el número de providencias emitidas</t>
  </si>
  <si>
    <t>1. Atender de manera oportuna y completa las PQSR, que ingresan a la Agencia, por los servidores y colaboradores de la Agencia que los tengan a cargo
2. Brindar charlas de capacitación sobre derecho fundamental de petición, anticorrupción, protocolos y lenguaje claro
3. Difundir la reglamentación interna del derecho de petición al interior de la ANI 
4. Enviar a través de correo electrónico el resúmen de los tipos de derecho de petición, su definición y los plazos de atención; guía de protocolos y lenguaje claro
5. Acompañar y guiar a los sservidores y colaboradores de la ANI frente a inquietudes, sugerencias o acciones que les surjan en materia de derecho de petición, a través de canal telefónico, correo electrónico o personal.  
6. Elaborar, difundir y publicar el informe trimestral de atención al ciudadano.  
7. Informar a la coordinadora del grupo de control interno disciplinario para evaluación, análisis y estimación de apertura de indagación o investigación disciplinaria por desatención o transgresión al derecho fundamental de petición.  
8. Implementar y aplicar la estrategia dispuesta para minimizar el incumplimiento a respuestas de petición.</t>
  </si>
  <si>
    <t>1. Humanos: 760 personas, Tecnológicos: Sistemas, Financiero: Sueldos honorarios
2. Humano: Interno (2) y Externo (4), Tecnológico: computador, Financiero: $40.000.000
3. Humano: Interno (3), Tecnológico: Sistemas, Financiero: Sueldos Honorarios
4. Humano: Interno (2), Tecnológico: Sistemas, Financiero: Sueldos Honorarios
5. Humano: Interno (2), Tecnológico: Sistemas, Financiero: Sueldos Honorarios 
6. Humano: Interno (2), Tecnológico: Sistemas, Financiero: Sueldos Honorarios.  
7. Humano: Interno (1), Tecnológico: Sistemas, Financiero: Sueldo.  
8. Humano: Interno (4), Tecnológico: Sistemas y comunicaciones, Financiero: $20.000.000</t>
  </si>
  <si>
    <t>Convocar a medios de comunicación en las instalaciones de la Agencia, para difundir y socializar la información de la Agencia</t>
  </si>
  <si>
    <t>CÓDIGO</t>
  </si>
  <si>
    <t>SEPG-F-014</t>
  </si>
  <si>
    <t>SISTEMA ESTRATÉGICO DE PLANEACIÓN Y GESTIÓN</t>
  </si>
  <si>
    <t>VERSIÓN</t>
  </si>
  <si>
    <t>FORMATO</t>
  </si>
  <si>
    <t>MAPA DE RIESGOS POR PROCESOS</t>
  </si>
  <si>
    <t>FECHA</t>
  </si>
  <si>
    <t>Fecha</t>
  </si>
  <si>
    <t>PROCESO DE: ADMINISTRATIVO Y FINANCIERO</t>
  </si>
  <si>
    <t xml:space="preserve">OBJETIVO </t>
  </si>
  <si>
    <t xml:space="preserve"> </t>
  </si>
  <si>
    <t>NOTA:</t>
  </si>
  <si>
    <t xml:space="preserve">OPCIONES DE MANEJO: </t>
  </si>
  <si>
    <t xml:space="preserve">*¿EXISTEN CONTROLES?:   SI=1, NO = 0. Si su respuesta es "SI" continúe evaluando las siguientes celdas para este riesgo.
* CONTROL: Digite claramente los controles existentes y vigentes a la fecha.
* P/ I : Digite (X) en la casilla (P) e (I), si el control disminuye la probabilidad o al impacto.
*¿Tiene Herramientas para ejercer el control?: Seleccione una opción  (0) = NO ; (15)= SI
*¿Existen manuales o instructivos o procedimientos para manejo de la herramienta?: Selecciones una opción  (0) = NO ; (15)= SI                                                                                                                                                                                                                                                                                                                                                                                                                                                                                                            *¿La herramienta ha demostrado ser efectiva?: Selecciones una opción:  (0) = NO ; (30)= SI                                                                                                                                                                                                                                                                                                                                                                                                                                                                                                        *¿Están definidos los responsables de su ejecución y seguimiento? : Selecciones una opción:  (0) = NO ; (15)= SI.                                                                                                                                                                                                                                                                                                                                                                                                                                                                                                                                                                                                                                                                               *¿La frecuencia de ejecución del control y seguimiento es adecuada?: Selecciones una opción:  (0) = NO ; (25)= SI                                                                                                                                                                                                                                                                                                                                                                                                                                                                                                   Notas: - La evaluación del riesgo inherente puede disminuir dependiendo si el control ha demostrado ser robusto y efectivo, y de acuerdo a si esta orientado hacia la probabilidad o el impacto.                                                                                                                                                                                                                                                                                                                                                                                                            - La evaluación de los controles deberá ser presentada en posteriores ejercicios de evaluación y seguimiento, por lo que la calificación aquí determinada debe ser objetiva y veraz. </t>
  </si>
  <si>
    <t>EVALUACIÓN</t>
  </si>
  <si>
    <t>TRATATAMIENTO DEL RIESGO</t>
  </si>
  <si>
    <t>PUNTUACIÓN</t>
  </si>
  <si>
    <t>ANALISIS OPORTUNIDAD</t>
  </si>
  <si>
    <t>ACCIÓN REQUERIDA PARA DESARROLLAR LA OPORTUNIDAD</t>
  </si>
  <si>
    <t>INDICADOR DE OPORTUNIDAD</t>
  </si>
  <si>
    <t>VIABILIDAD</t>
  </si>
  <si>
    <t>EVALUACIÓN DE LA VIABILIDAD</t>
  </si>
  <si>
    <t>Aprobado por: 
Nombre y firma del líder(s) del proceso</t>
  </si>
  <si>
    <t>FIRMA</t>
  </si>
  <si>
    <t>SEPG-012</t>
  </si>
  <si>
    <t>CONSOLIDADO CALIFICACIÓN DEL RIESGO Y LA OPORTUNIDAD</t>
  </si>
  <si>
    <t>OBJETIVO PROCESO TRANSPARENCIA, PARTICIPACIÓN, SERVICIO AL CIUDADANO Y COMUNICACIÓN</t>
  </si>
  <si>
    <t>OBJETIVO</t>
  </si>
  <si>
    <t>Valor</t>
  </si>
  <si>
    <t>Letra</t>
  </si>
  <si>
    <t>Implementación programa radial y capsulas de audio</t>
  </si>
  <si>
    <t>Elaborado por:
(Colaboradores/facilitadores/personal que participa en la construcción)</t>
  </si>
  <si>
    <t>SEPG-F-007</t>
  </si>
  <si>
    <t>IDENTIFICACIÓN DE RIESGOS</t>
  </si>
  <si>
    <t>Generar mecanismos de comunicación, que permitan la participación de los usuarios internos como externos, así como la divulgación clara y oportuna de la información con el apoyo de los medios de comunicación masivos, para garantizar la satisfacción de las partes interesadas,asi como promover una cultura de transparencia, generando una excelente imagen corporativa y un alto grado de reputación.</t>
  </si>
  <si>
    <t/>
  </si>
  <si>
    <t>POSIBLES CONSECUENCIAS</t>
  </si>
  <si>
    <t>Caracterización del proceso</t>
  </si>
  <si>
    <t xml:space="preserve"> 1. Bajo conocimiento del derecho de petición y de los servicios de la entidad;
2.  Falta de capacitación y actualización sobre derecho de petición y servicios de la entidad</t>
  </si>
  <si>
    <t xml:space="preserve">
1. Puede vulnerarse el derecho de petición;
 2. Se pueden dar respuestas erróneas e incompletas de los servicios de la agencia
3. Incremento de requerimientos de entes de control y de demandas.</t>
  </si>
  <si>
    <t>1. Verificación de información superficial y muy rápida;                                                                                                                                                2. Personal encargado de validar no adecuado;                                                                                                                                                                                                                                                                                   3. Falta de reuniones oficiales;                                                                                                                                                                                                                            4. Deficiencias en la comunicación entre las dependencias</t>
  </si>
  <si>
    <t xml:space="preserve">1. Pérdida de credibilidad                                                                                                                                                                                                                                                                                                                                                                                                                                                                            2. Incumplimiento de metas </t>
  </si>
  <si>
    <t>1. Desconocimiento de la política externa de la oficina de comunicaciones</t>
  </si>
  <si>
    <t>1. Sanciones por parte de los entes de control.</t>
  </si>
  <si>
    <t>Plan de Acción</t>
  </si>
  <si>
    <t>Estrategico</t>
  </si>
  <si>
    <t>Elaborado por: 
(Colaboradores/facilitadores/personal que participa en la construcción del formato)</t>
  </si>
  <si>
    <t>PROCESO TRANSPARENCIA, PARTICIPACIÓN, SERVICIO AL CIUDADANO Y COMUNICACIÓN</t>
  </si>
  <si>
    <t xml:space="preserve">OBJETIVO: </t>
  </si>
  <si>
    <t>CICLO PHVA</t>
  </si>
  <si>
    <t>ACTIVIDADES</t>
  </si>
  <si>
    <t>STEAKEHOLDERS</t>
  </si>
  <si>
    <t>RIESGOS ACTUALES</t>
  </si>
  <si>
    <t>RIESGOS NUEVOS</t>
  </si>
  <si>
    <t>PLANEAR</t>
  </si>
  <si>
    <t>- Plan de acción</t>
  </si>
  <si>
    <t>- Contratistas</t>
  </si>
  <si>
    <t>- Plan de atención al ciudadano y anticorrupción</t>
  </si>
  <si>
    <t>- Servidores públicos</t>
  </si>
  <si>
    <t>- Plan de comunicación interna y externa.</t>
  </si>
  <si>
    <t>Plan de trabajo de transparencia.</t>
  </si>
  <si>
    <t>HACER</t>
  </si>
  <si>
    <t>- Comunicados de prensa, eventos, canales de comunicación interna y externa.</t>
  </si>
  <si>
    <t>-Contratistas</t>
  </si>
  <si>
    <t>- Desarrollo del proceso disciplinario.</t>
  </si>
  <si>
    <t>-Servidores</t>
  </si>
  <si>
    <t>nformación suministrada a medios sin las validaciones necesarias</t>
  </si>
  <si>
    <t xml:space="preserve">- Desrrallo plan de trabajo de transparencia. </t>
  </si>
  <si>
    <t>-Entidades Gubernamentales</t>
  </si>
  <si>
    <t>- Atención canales tipificación, acompañamiento</t>
  </si>
  <si>
    <t>-Ciudadanos</t>
  </si>
  <si>
    <t>-Interventorías</t>
  </si>
  <si>
    <t>-Medios de comunicación</t>
  </si>
  <si>
    <t>-Entidades financieras</t>
  </si>
  <si>
    <t>-Concesionarios</t>
  </si>
  <si>
    <t>VERIFICAR</t>
  </si>
  <si>
    <t>- Seguimieto a PQRS</t>
  </si>
  <si>
    <t>-Entes gubernamentales</t>
  </si>
  <si>
    <t>- Control de términos</t>
  </si>
  <si>
    <t>- Monitoreo de medios y requerimientos internos.</t>
  </si>
  <si>
    <t>- Seguimiento a la apropiación de la cultura de transparencia.</t>
  </si>
  <si>
    <t>-Entes de control</t>
  </si>
  <si>
    <t>ACTUAR</t>
  </si>
  <si>
    <t>- Informes trimestrales disciplinarios y decisions de fondo</t>
  </si>
  <si>
    <t>-Ciudadanía</t>
  </si>
  <si>
    <t>- Informes mensuales, trimestrales y anuales de atención al ciudadano</t>
  </si>
  <si>
    <t>- OCI</t>
  </si>
  <si>
    <t>- Informes de transparencia</t>
  </si>
  <si>
    <t>Plan de mejoramiento</t>
  </si>
  <si>
    <t>- Informes, encuestas, diagnósticos</t>
  </si>
  <si>
    <t xml:space="preserve">1. Capacitación en la herramienta BPM.
2. Divulgación de la herramienta
</t>
  </si>
  <si>
    <t xml:space="preserve">1. Generación de plan de trabajo
2. Adecuación de la sala de equipos.
3. Estrucutación de los programas
</t>
  </si>
  <si>
    <t>Monica Franco</t>
  </si>
  <si>
    <t>Christian Pardo</t>
  </si>
  <si>
    <t>Jefe Oficina Comunicaciones</t>
  </si>
  <si>
    <t>Comincaciones</t>
  </si>
  <si>
    <t>VAF</t>
  </si>
  <si>
    <t>(No de peticiones respondidas/ No de peticiones ingresadas) *100</t>
  </si>
  <si>
    <t>(Actividades del plan de trabajo ejecutadas/ Actividades planeadas) *100</t>
  </si>
  <si>
    <t>Revisar mensualmente los expendientes disciplinarios con el propósito de controlar la práctica y aporte probatorio</t>
  </si>
  <si>
    <t>Practicar las pruebas pertinentes y conducentes dentro de los términos legales y proyectar las providencias.</t>
  </si>
  <si>
    <t>1. Generar de reuniones, documentos o correos electrónicos gestionados por la oficina de comunicaciones con los profesionales o directivos que tienen ingerencia en el asunto material del comunicado.
2. Actualizar política de comunicación externa.
3. Divulgación política externa.</t>
  </si>
  <si>
    <t># de publicaciones realizadas sin validar</t>
  </si>
  <si>
    <t>(# de expedientes revisados / # de expedientes activos) *100</t>
  </si>
  <si>
    <t>Nazly Delgado</t>
  </si>
  <si>
    <t>Experto 6</t>
  </si>
  <si>
    <t>Experto 8</t>
  </si>
  <si>
    <t>Control Disciplinario</t>
  </si>
  <si>
    <t>(# de peticiones contestaas/ # de peticiones ingresadas) *100</t>
  </si>
  <si>
    <t>Karen Quinche</t>
  </si>
  <si>
    <t>Heriberto Amado</t>
  </si>
  <si>
    <t>Jonthan Alan Hernandez</t>
  </si>
  <si>
    <t>Poldy Paola Osorio</t>
  </si>
  <si>
    <t>Laura Ayala</t>
  </si>
  <si>
    <t>Ingrid Maldonado</t>
  </si>
  <si>
    <t>Viceprecidente Admnistrativa y Financiera</t>
  </si>
  <si>
    <t>Ejefe Oficina</t>
  </si>
  <si>
    <t>Coordinador GIT Riesgos</t>
  </si>
  <si>
    <t>Comunicador Social</t>
  </si>
  <si>
    <t>Asesor Riesgos</t>
  </si>
  <si>
    <t>Abogada</t>
  </si>
  <si>
    <t>PROCESO DE TRANSPARENCIA, PARTICIPACIÓN, SERVICIO AL CIUDADANO Y COMUNICACIONES</t>
  </si>
  <si>
    <t>AÑO 2017</t>
  </si>
  <si>
    <t xml:space="preserve">ITEM </t>
  </si>
  <si>
    <t>SEPG- 2018</t>
  </si>
  <si>
    <t>Riesgos Proceso Gestión de la Información y las Comunicaciones</t>
  </si>
  <si>
    <t>Estado</t>
  </si>
  <si>
    <t>Justificación de los cambios y observaciones</t>
  </si>
  <si>
    <t xml:space="preserve">PROBABILIDAD </t>
  </si>
  <si>
    <t xml:space="preserve">IMPACTO </t>
  </si>
  <si>
    <t xml:space="preserve">INHERENTE </t>
  </si>
  <si>
    <t xml:space="preserve">RESIDUAL </t>
  </si>
  <si>
    <t>OBSERVACIONES</t>
  </si>
  <si>
    <t>Respuestas incompletas, inexactas e inoportunas a PQRS*</t>
  </si>
  <si>
    <t>Se mantiene en el 2018</t>
  </si>
  <si>
    <t>* Riesgo existente
* Se incluyen recursos 
* Se modifican indicadores</t>
  </si>
  <si>
    <t>Las medidas y controles para mitigar y controlar la corrupción sean insuficientes.</t>
  </si>
  <si>
    <t>Se traslada</t>
  </si>
  <si>
    <t>Se traslada a la matriz de riesgos de corrupción</t>
  </si>
  <si>
    <t>Información suministrada a medios sin las variaciones necesarias</t>
  </si>
  <si>
    <t>* Riesgo existente
* Se identifican recursos
* Se modifican indicadores</t>
  </si>
  <si>
    <t>Informar desde la oficina de comunicaciones sin las validaciones necesarias.</t>
  </si>
  <si>
    <t>Dar lugar a la prescripción y caducidad de la investigación</t>
  </si>
  <si>
    <t>Dar lugar a la declaratoria de prescripción o caducidad de la acción disciplinaria</t>
  </si>
  <si>
    <t>FACTIBE</t>
  </si>
  <si>
    <t>VIABLE</t>
  </si>
  <si>
    <t>ACCIONES PARA POTENCIALIZAR LA OPORTUNIDAD</t>
  </si>
  <si>
    <t>1. Capacitación en la herramienta BPM
2. Divulgación de la herramienta</t>
  </si>
  <si>
    <t>*Se establecen recursos e indicadores</t>
  </si>
  <si>
    <t>Disminuir el indicador en procesos disciplinaros con una capacitación diferente</t>
  </si>
  <si>
    <t>1. Generación de plan de trabajo
2. Adecuación de la sala de equipos.
3. Estrucutación de los programas</t>
  </si>
  <si>
    <t>Gina Astrid  Salazar Landinez</t>
  </si>
  <si>
    <t>Gina Astrid Salzar Landinez ( Vicepresidente Administrativa y Fiannciera)</t>
  </si>
  <si>
    <t>aren Quinche</t>
  </si>
  <si>
    <t>Christian Pardo (Jefe Oficina Comunicaciones)</t>
  </si>
  <si>
    <t>Plataforma que brinda la oportunidad de manejar y tramitar las PQSR en forma independiente y segura, con seguimiento al procedimiento fijado por la entidad para la atención ciudadana</t>
  </si>
  <si>
    <t>Control de tiempos, seguridad en la asignación de competente para atención del trámite, conocimiento y manejo completo inicio - cierre del tramite por una persona, garantia de la comunicación de respuesta al ciudadano, trazabilidad  en el sistema de cada una de las acciones y actuaciones seguidas para dar cumplimiento al trámite; celeridad para cumplir antes del vencimiento del plazo con la elaboración de la respuesta y su comunicación</t>
  </si>
  <si>
    <t>Facilidad para seguimiento al trámite, obtención de informes de forma automtica, conteo real de plazo para agotamiento del procedimiento, aseguramiento del proceso en su atención y comprensión</t>
  </si>
  <si>
    <t>Los recursos de esta herramienta en presupuestos, personal y logistica son asumidos, controlados y manejados por el área de sistemas de la entidad, pues dispusieron del mismo para llevar a cabo la contratación y en ella se dispuso que el contratista debe automatizar el proceso, hacer pruebas, estabilización, sensibilización y capacitacion a los usuarios de la plataforma.</t>
  </si>
  <si>
    <t>1. Humano: 17 personas Tecnologico 17 computadores, Recursos físicos: Internet, cámaras de fotografia, audiovisual, diseño gráfico, papeleria, sillas con escritorio de trabajo.  Financiero: 120.000.000
2. Humano: 17 personas Tecnologico 17 computadores, Recursos físicos: Internet, cámaras de fotografia, audiovisual, diseño gráfico, papeleria, sillas con escritorio de trabajo.  Financiero: 120.000.000
3. Humano: 17 personas Tecnologico 17 computadores, Recursos físicos: Internet, cámaras de fotografia, audiovisual, diseño gráfico, papeleria, sillas con escritorio de trabajo.  Financiero: 120.000.000</t>
  </si>
  <si>
    <t>Humano: 3 personas , Financiero 20.000,000 Recursos físicos: Internet, papeleria, sillas con puesto trabajo</t>
  </si>
  <si>
    <t>Profesionales encargados de ejeuctar la actividad</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</si>
</sst>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240A]dddd\,\ d\ &quot;de&quot;\ mmmm\ &quot;de&quot;\ yyyy"/>
    <numFmt numFmtId="179" formatCode="&quot;00&quot;#"/>
    <numFmt numFmtId="180" formatCode="&quot;FECHA:&quot;\ mmmm\ dd\ &quot;de&quot;\ 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128">
    <font>
      <sz val="10"/>
      <name val="Arial"/>
      <family val="0"/>
    </font>
    <font>
      <sz val="11"/>
      <color indexed="8"/>
      <name val="Calibri"/>
      <family val="2"/>
    </font>
    <font>
      <b/>
      <sz val="16"/>
      <name val="Arial"/>
      <family val="2"/>
    </font>
    <font>
      <sz val="12"/>
      <name val="Arial"/>
      <family val="2"/>
    </font>
    <font>
      <b/>
      <sz val="12"/>
      <name val="Arial"/>
      <family val="2"/>
    </font>
    <font>
      <b/>
      <sz val="10"/>
      <name val="Arial"/>
      <family val="2"/>
    </font>
    <font>
      <sz val="8"/>
      <name val="Arial"/>
      <family val="2"/>
    </font>
    <font>
      <b/>
      <sz val="14"/>
      <name val="Arial"/>
      <family val="2"/>
    </font>
    <font>
      <b/>
      <sz val="14"/>
      <color indexed="9"/>
      <name val="Arial"/>
      <family val="2"/>
    </font>
    <font>
      <sz val="14"/>
      <name val="Arial"/>
      <family val="2"/>
    </font>
    <font>
      <b/>
      <sz val="10"/>
      <color indexed="9"/>
      <name val="Arial"/>
      <family val="2"/>
    </font>
    <font>
      <b/>
      <sz val="20"/>
      <name val="Arial"/>
      <family val="2"/>
    </font>
    <font>
      <b/>
      <sz val="16"/>
      <name val="Tahoma"/>
      <family val="2"/>
    </font>
    <font>
      <b/>
      <sz val="24"/>
      <name val="Arial"/>
      <family val="2"/>
    </font>
    <font>
      <b/>
      <sz val="12"/>
      <name val="Tahoma"/>
      <family val="2"/>
    </font>
    <font>
      <sz val="12"/>
      <name val="Tahoma"/>
      <family val="2"/>
    </font>
    <font>
      <b/>
      <sz val="11"/>
      <name val="Tahoma"/>
      <family val="2"/>
    </font>
    <font>
      <sz val="16"/>
      <name val="Arial"/>
      <family val="2"/>
    </font>
    <font>
      <b/>
      <sz val="9"/>
      <name val="Tahoma"/>
      <family val="2"/>
    </font>
    <font>
      <b/>
      <sz val="11"/>
      <name val="Arial"/>
      <family val="2"/>
    </font>
    <font>
      <sz val="11"/>
      <name val="Arial"/>
      <family val="2"/>
    </font>
    <font>
      <sz val="9"/>
      <name val="Tahoma"/>
      <family val="2"/>
    </font>
    <font>
      <sz val="9"/>
      <name val="Arial Narrow"/>
      <family val="2"/>
    </font>
    <font>
      <b/>
      <sz val="16"/>
      <name val="Arial Narrow"/>
      <family val="2"/>
    </font>
    <font>
      <sz val="10"/>
      <name val="Arial Narrow"/>
      <family val="2"/>
    </font>
    <font>
      <b/>
      <sz val="10"/>
      <name val="Arial Narrow"/>
      <family val="2"/>
    </font>
    <font>
      <b/>
      <sz val="14"/>
      <name val="Arial Narrow"/>
      <family val="2"/>
    </font>
    <font>
      <b/>
      <sz val="12"/>
      <name val="Arial Narrow"/>
      <family val="2"/>
    </font>
    <font>
      <b/>
      <sz val="18"/>
      <name val="Arial Narrow"/>
      <family val="2"/>
    </font>
    <font>
      <b/>
      <sz val="11"/>
      <name val="Arial Narrow"/>
      <family val="2"/>
    </font>
    <font>
      <sz val="12"/>
      <name val="Arial Narrow"/>
      <family val="2"/>
    </font>
    <font>
      <sz val="14"/>
      <name val="Arial Narrow"/>
      <family val="2"/>
    </font>
    <font>
      <b/>
      <sz val="30"/>
      <name val="Arial"/>
      <family val="2"/>
    </font>
    <font>
      <sz val="18"/>
      <name val="Arial Narrow"/>
      <family val="2"/>
    </font>
    <font>
      <b/>
      <sz val="20"/>
      <name val="Arial Narrow"/>
      <family val="2"/>
    </font>
    <font>
      <sz val="13"/>
      <name val="Arial"/>
      <family val="2"/>
    </font>
    <font>
      <b/>
      <sz val="15"/>
      <name val="Arial"/>
      <family val="2"/>
    </font>
    <font>
      <sz val="15"/>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libri Light"/>
      <family val="2"/>
    </font>
    <font>
      <b/>
      <sz val="13"/>
      <color indexed="62"/>
      <name val="Calibri"/>
      <family val="2"/>
    </font>
    <font>
      <b/>
      <sz val="11"/>
      <color indexed="8"/>
      <name val="Calibri"/>
      <family val="2"/>
    </font>
    <font>
      <sz val="10"/>
      <color indexed="9"/>
      <name val="Arial"/>
      <family val="2"/>
    </font>
    <font>
      <sz val="10"/>
      <color indexed="10"/>
      <name val="Arial"/>
      <family val="2"/>
    </font>
    <font>
      <sz val="9"/>
      <color indexed="10"/>
      <name val="Arial"/>
      <family val="2"/>
    </font>
    <font>
      <sz val="9"/>
      <color indexed="10"/>
      <name val="Arial Narrow"/>
      <family val="2"/>
    </font>
    <font>
      <b/>
      <sz val="12"/>
      <color indexed="10"/>
      <name val="Arial"/>
      <family val="2"/>
    </font>
    <font>
      <b/>
      <sz val="14"/>
      <color indexed="10"/>
      <name val="Arial Narrow"/>
      <family val="2"/>
    </font>
    <font>
      <b/>
      <sz val="10"/>
      <color indexed="10"/>
      <name val="Arial Narrow"/>
      <family val="2"/>
    </font>
    <font>
      <b/>
      <sz val="14"/>
      <color indexed="8"/>
      <name val="Arial Narrow"/>
      <family val="2"/>
    </font>
    <font>
      <sz val="14"/>
      <color indexed="8"/>
      <name val="Arial Narrow"/>
      <family val="2"/>
    </font>
    <font>
      <sz val="12"/>
      <color indexed="8"/>
      <name val="Arial"/>
      <family val="2"/>
    </font>
    <font>
      <sz val="10"/>
      <color indexed="8"/>
      <name val="Arial"/>
      <family val="2"/>
    </font>
    <font>
      <sz val="10"/>
      <name val="Calibri"/>
      <family val="2"/>
    </font>
    <font>
      <sz val="14"/>
      <name val="Calibri"/>
      <family val="2"/>
    </font>
    <font>
      <b/>
      <sz val="12"/>
      <color indexed="10"/>
      <name val="Calibri"/>
      <family val="2"/>
    </font>
    <font>
      <b/>
      <sz val="12"/>
      <name val="Calibri"/>
      <family val="2"/>
    </font>
    <font>
      <sz val="12"/>
      <name val="Calibri"/>
      <family val="2"/>
    </font>
    <font>
      <b/>
      <sz val="10"/>
      <name val="Calibri"/>
      <family val="2"/>
    </font>
    <font>
      <b/>
      <sz val="11"/>
      <name val="Calibri"/>
      <family val="2"/>
    </font>
    <font>
      <sz val="9"/>
      <color indexed="10"/>
      <name val="Calibri"/>
      <family val="2"/>
    </font>
    <font>
      <sz val="9"/>
      <name val="Calibri"/>
      <family val="2"/>
    </font>
    <font>
      <b/>
      <sz val="14"/>
      <name val="Calibri"/>
      <family val="2"/>
    </font>
    <font>
      <sz val="10"/>
      <color indexed="49"/>
      <name val="Calibri"/>
      <family val="2"/>
    </font>
    <font>
      <b/>
      <sz val="12"/>
      <color indexed="49"/>
      <name val="Calibri"/>
      <family val="2"/>
    </font>
    <font>
      <sz val="15"/>
      <color indexed="8"/>
      <name val="Calibri Light"/>
      <family val="2"/>
    </font>
    <font>
      <b/>
      <sz val="15"/>
      <color indexed="8"/>
      <name val="Calibri Light"/>
      <family val="2"/>
    </font>
    <font>
      <sz val="15"/>
      <name val="Calibri Light"/>
      <family val="2"/>
    </font>
    <font>
      <sz val="11"/>
      <name val="Calibri"/>
      <family val="2"/>
    </font>
    <font>
      <b/>
      <sz val="18"/>
      <color indexed="10"/>
      <name val="Arial Narrow"/>
      <family val="2"/>
    </font>
    <font>
      <b/>
      <sz val="20"/>
      <color indexed="8"/>
      <name val="Arial"/>
      <family val="2"/>
    </font>
    <font>
      <b/>
      <i/>
      <sz val="15"/>
      <color indexed="8"/>
      <name val="Calibri Light"/>
      <family val="2"/>
    </font>
    <font>
      <sz val="12"/>
      <color indexed="10"/>
      <name val="Arial"/>
      <family val="2"/>
    </font>
    <font>
      <b/>
      <sz val="16"/>
      <color indexed="10"/>
      <name val="Arial"/>
      <family val="2"/>
    </font>
    <font>
      <sz val="40"/>
      <color indexed="8"/>
      <name val="Arial Rounded MT Bold"/>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theme="0"/>
      <name val="Arial"/>
      <family val="2"/>
    </font>
    <font>
      <sz val="10"/>
      <color theme="0"/>
      <name val="Arial"/>
      <family val="2"/>
    </font>
    <font>
      <sz val="10"/>
      <color rgb="FFFF0000"/>
      <name val="Arial"/>
      <family val="2"/>
    </font>
    <font>
      <sz val="9"/>
      <color rgb="FFFF0000"/>
      <name val="Arial"/>
      <family val="2"/>
    </font>
    <font>
      <sz val="9"/>
      <color rgb="FFFF0000"/>
      <name val="Arial Narrow"/>
      <family val="2"/>
    </font>
    <font>
      <b/>
      <sz val="12"/>
      <color rgb="FFFF0000"/>
      <name val="Arial"/>
      <family val="2"/>
    </font>
    <font>
      <b/>
      <sz val="14"/>
      <color rgb="FFFF0000"/>
      <name val="Arial Narrow"/>
      <family val="2"/>
    </font>
    <font>
      <b/>
      <sz val="10"/>
      <color rgb="FFFF0000"/>
      <name val="Arial Narrow"/>
      <family val="2"/>
    </font>
    <font>
      <b/>
      <sz val="14"/>
      <color theme="1"/>
      <name val="Arial Narrow"/>
      <family val="2"/>
    </font>
    <font>
      <sz val="14"/>
      <color theme="1"/>
      <name val="Arial Narrow"/>
      <family val="2"/>
    </font>
    <font>
      <sz val="12"/>
      <color theme="1"/>
      <name val="Arial"/>
      <family val="2"/>
    </font>
    <font>
      <sz val="10"/>
      <color theme="1"/>
      <name val="Arial"/>
      <family val="2"/>
    </font>
    <font>
      <b/>
      <sz val="12"/>
      <color rgb="FFFF0000"/>
      <name val="Calibri"/>
      <family val="2"/>
    </font>
    <font>
      <sz val="9"/>
      <color rgb="FFFF0000"/>
      <name val="Calibri"/>
      <family val="2"/>
    </font>
    <font>
      <sz val="10"/>
      <color theme="3" tint="0.39998000860214233"/>
      <name val="Calibri"/>
      <family val="2"/>
    </font>
    <font>
      <b/>
      <sz val="12"/>
      <color theme="3" tint="0.39998000860214233"/>
      <name val="Calibri"/>
      <family val="2"/>
    </font>
    <font>
      <sz val="15"/>
      <color theme="1"/>
      <name val="Calibri Light"/>
      <family val="2"/>
    </font>
    <font>
      <b/>
      <sz val="15"/>
      <color theme="1"/>
      <name val="Calibri Light"/>
      <family val="2"/>
    </font>
    <font>
      <b/>
      <sz val="20"/>
      <color theme="1"/>
      <name val="Arial"/>
      <family val="2"/>
    </font>
    <font>
      <b/>
      <sz val="18"/>
      <color rgb="FFFF0000"/>
      <name val="Arial Narrow"/>
      <family val="2"/>
    </font>
    <font>
      <b/>
      <i/>
      <sz val="15"/>
      <color theme="1"/>
      <name val="Calibri Light"/>
      <family val="2"/>
    </font>
    <font>
      <b/>
      <sz val="16"/>
      <color rgb="FFFF0000"/>
      <name val="Arial"/>
      <family val="2"/>
    </font>
    <font>
      <sz val="12"/>
      <color rgb="FFFF0000"/>
      <name val="Arial"/>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rgb="FF666699"/>
        <bgColor indexed="64"/>
      </patternFill>
    </fill>
    <fill>
      <patternFill patternType="solid">
        <fgColor indexed="9"/>
        <bgColor indexed="64"/>
      </patternFill>
    </fill>
    <fill>
      <patternFill patternType="solid">
        <fgColor rgb="FF00B050"/>
        <bgColor indexed="64"/>
      </patternFill>
    </fill>
    <fill>
      <patternFill patternType="solid">
        <fgColor rgb="FFFF0000"/>
        <bgColor indexed="64"/>
      </patternFill>
    </fill>
    <fill>
      <patternFill patternType="solid">
        <fgColor theme="5" tint="-0.4999699890613556"/>
        <bgColor indexed="64"/>
      </patternFill>
    </fill>
    <fill>
      <patternFill patternType="solid">
        <fgColor rgb="FFFFFF00"/>
        <bgColor indexed="64"/>
      </patternFill>
    </fill>
    <fill>
      <patternFill patternType="solid">
        <fgColor theme="3" tint="0.7999799847602844"/>
        <bgColor indexed="64"/>
      </patternFill>
    </fill>
    <fill>
      <patternFill patternType="solid">
        <fgColor theme="5"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indexed="22"/>
        <bgColor indexed="64"/>
      </patternFill>
    </fill>
  </fills>
  <borders count="1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color indexed="63"/>
      </left>
      <right style="medium"/>
      <top style="thin"/>
      <bottom style="medium"/>
    </border>
    <border>
      <left style="medium"/>
      <right style="medium"/>
      <top style="thin"/>
      <bottom>
        <color indexed="63"/>
      </bottom>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color indexed="63"/>
      </right>
      <top style="thin"/>
      <bottom style="medium"/>
    </border>
    <border>
      <left style="thin"/>
      <right>
        <color indexed="63"/>
      </right>
      <top style="medium"/>
      <bottom style="thin"/>
    </border>
    <border>
      <left style="medium"/>
      <right style="thin"/>
      <top style="thin"/>
      <bottom>
        <color indexed="63"/>
      </bottom>
    </border>
    <border>
      <left style="medium"/>
      <right style="medium"/>
      <top>
        <color indexed="63"/>
      </top>
      <bottom style="thin"/>
    </border>
    <border>
      <left style="medium"/>
      <right style="medium"/>
      <top style="thin"/>
      <bottom style="thin"/>
    </border>
    <border>
      <left/>
      <right style="hair"/>
      <top style="medium"/>
      <bottom style="thin"/>
    </border>
    <border>
      <left style="hair"/>
      <right style="hair"/>
      <top style="medium"/>
      <bottom style="hair"/>
    </border>
    <border>
      <left style="hair"/>
      <right style="hair"/>
      <top style="hair"/>
      <bottom style="hair"/>
    </border>
    <border>
      <left style="medium"/>
      <right style="hair"/>
      <top style="hair"/>
      <bottom/>
    </border>
    <border>
      <left style="hair"/>
      <right/>
      <top style="hair"/>
      <bottom/>
    </border>
    <border>
      <left style="hair"/>
      <right style="hair"/>
      <top style="hair"/>
      <bottom/>
    </border>
    <border>
      <left style="medium"/>
      <right style="hair"/>
      <top style="thin"/>
      <bottom/>
    </border>
    <border>
      <left style="hair"/>
      <right style="hair"/>
      <top style="thin"/>
      <bottom/>
    </border>
    <border>
      <left>
        <color indexed="63"/>
      </left>
      <right style="thin"/>
      <top>
        <color indexed="63"/>
      </top>
      <bottom>
        <color indexed="63"/>
      </bottom>
    </border>
    <border>
      <left style="medium"/>
      <right style="thin"/>
      <top style="thin"/>
      <bottom style="thin"/>
    </border>
    <border>
      <left style="hair"/>
      <right style="hair"/>
      <top style="thin"/>
      <bottom style="hair"/>
    </border>
    <border>
      <left style="hair"/>
      <right style="hair"/>
      <top style="hair"/>
      <bottom style="medium"/>
    </border>
    <border>
      <left style="hair"/>
      <right style="hair"/>
      <top style="thin"/>
      <bottom style="medium"/>
    </border>
    <border>
      <left style="hair"/>
      <right style="hair"/>
      <top/>
      <bottom style="hair"/>
    </border>
    <border>
      <left style="hair"/>
      <right style="hair"/>
      <top style="thin"/>
      <bottom style="double"/>
    </border>
    <border>
      <left style="hair"/>
      <right/>
      <top style="medium"/>
      <bottom style="thin"/>
    </border>
    <border>
      <left style="thin"/>
      <right style="hair"/>
      <top style="thin"/>
      <bottom style="thin"/>
    </border>
    <border>
      <left/>
      <right style="hair"/>
      <top style="thin"/>
      <bottom style="thin"/>
    </border>
    <border>
      <left style="hair"/>
      <right/>
      <top style="thin"/>
      <bottom style="thin"/>
    </border>
    <border>
      <left style="thin"/>
      <right style="hair"/>
      <top style="thin"/>
      <bottom style="medium"/>
    </border>
    <border>
      <left/>
      <right style="hair"/>
      <top style="thin"/>
      <bottom style="medium"/>
    </border>
    <border>
      <left style="hair"/>
      <right/>
      <top style="thin"/>
      <bottom style="medium"/>
    </border>
    <border>
      <left style="medium"/>
      <right style="hair"/>
      <top style="medium"/>
      <bottom style="double"/>
    </border>
    <border>
      <left style="hair"/>
      <right style="hair"/>
      <top style="medium"/>
      <bottom style="double"/>
    </border>
    <border>
      <left style="hair"/>
      <right style="medium"/>
      <top style="medium"/>
      <bottom style="double"/>
    </border>
    <border>
      <left style="medium"/>
      <right style="hair"/>
      <top/>
      <bottom style="thin"/>
    </border>
    <border>
      <left style="hair"/>
      <right style="hair"/>
      <top/>
      <bottom style="thin"/>
    </border>
    <border>
      <left style="hair"/>
      <right style="medium"/>
      <top/>
      <bottom style="thin"/>
    </border>
    <border>
      <left style="medium"/>
      <right style="hair"/>
      <top style="thin"/>
      <bottom style="thin"/>
    </border>
    <border>
      <left style="hair"/>
      <right style="hair"/>
      <top style="thin"/>
      <bottom style="thin"/>
    </border>
    <border>
      <left style="hair"/>
      <right style="medium"/>
      <top style="thin"/>
      <bottom style="thin"/>
    </border>
    <border>
      <left style="medium"/>
      <right style="hair"/>
      <top/>
      <bottom style="medium"/>
    </border>
    <border>
      <left style="hair"/>
      <right style="hair"/>
      <top/>
      <bottom style="medium"/>
    </border>
    <border>
      <left style="hair"/>
      <right style="medium"/>
      <top style="thin"/>
      <bottom style="medium"/>
    </border>
    <border>
      <left style="medium"/>
      <right style="hair"/>
      <top style="medium"/>
      <bottom style="thin"/>
    </border>
    <border>
      <left style="hair"/>
      <right style="hair"/>
      <top style="medium"/>
      <bottom style="thin"/>
    </border>
    <border>
      <left style="medium"/>
      <right style="hair"/>
      <top style="thin"/>
      <bottom style="medium"/>
    </border>
    <border>
      <left style="hair"/>
      <right style="hair"/>
      <top/>
      <bottom style="double"/>
    </border>
    <border>
      <left/>
      <right style="hair"/>
      <top/>
      <bottom style="double"/>
    </border>
    <border>
      <left style="hair"/>
      <right style="medium"/>
      <top/>
      <bottom style="double"/>
    </border>
    <border>
      <left/>
      <right style="hair"/>
      <top/>
      <bottom style="thin"/>
    </border>
    <border>
      <left>
        <color indexed="63"/>
      </left>
      <right style="medium">
        <color rgb="FF2C2C2C"/>
      </right>
      <top>
        <color indexed="63"/>
      </top>
      <bottom>
        <color indexed="63"/>
      </bottom>
    </border>
    <border>
      <left>
        <color indexed="63"/>
      </left>
      <right style="medium">
        <color rgb="FF2C2C2C"/>
      </right>
      <top>
        <color indexed="63"/>
      </top>
      <bottom style="medium">
        <color rgb="FF2C2C2C"/>
      </bottom>
    </border>
    <border>
      <left style="medium"/>
      <right style="thin"/>
      <top style="medium"/>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thin"/>
      <right>
        <color indexed="63"/>
      </right>
      <top style="medium"/>
      <bottom>
        <color indexed="63"/>
      </bottom>
    </border>
    <border>
      <left style="thin"/>
      <right style="medium"/>
      <top style="thin"/>
      <bottom style="thin"/>
    </border>
    <border>
      <left style="medium"/>
      <right>
        <color indexed="63"/>
      </right>
      <top style="thin"/>
      <bottom style="thin"/>
    </border>
    <border>
      <left style="medium"/>
      <right>
        <color indexed="63"/>
      </right>
      <top style="thin"/>
      <bottom style="medium"/>
    </border>
    <border>
      <left style="thin"/>
      <right style="thin"/>
      <top>
        <color indexed="63"/>
      </top>
      <bottom style="medium"/>
    </border>
    <border>
      <left style="medium"/>
      <right style="medium"/>
      <top style="medium"/>
      <bottom>
        <color indexed="63"/>
      </bottom>
    </border>
    <border>
      <left style="medium">
        <color rgb="FF2C2C2C"/>
      </left>
      <right style="medium">
        <color rgb="FF2C2C2C"/>
      </right>
      <top style="medium">
        <color rgb="FF2C2C2C"/>
      </top>
      <bottom style="medium">
        <color rgb="FF2C2C2C"/>
      </bottom>
    </border>
    <border>
      <left>
        <color indexed="63"/>
      </left>
      <right style="medium">
        <color rgb="FF2C2C2C"/>
      </right>
      <top style="medium">
        <color rgb="FF2C2C2C"/>
      </top>
      <bottom style="medium">
        <color rgb="FF2C2C2C"/>
      </bottom>
    </border>
    <border>
      <left style="hair"/>
      <right style="hair"/>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thin"/>
      <bottom style="thin"/>
    </border>
    <border>
      <left style="medium"/>
      <right style="medium"/>
      <top>
        <color indexed="63"/>
      </top>
      <bottom>
        <color indexed="63"/>
      </bottom>
    </border>
    <border>
      <left style="medium">
        <color rgb="FF2C2C2C"/>
      </left>
      <right style="medium">
        <color rgb="FF2C2C2C"/>
      </right>
      <top style="medium">
        <color rgb="FF2C2C2C"/>
      </top>
      <bottom>
        <color indexed="63"/>
      </bottom>
    </border>
    <border>
      <left style="medium">
        <color rgb="FF2C2C2C"/>
      </left>
      <right style="medium">
        <color rgb="FF2C2C2C"/>
      </right>
      <top>
        <color indexed="63"/>
      </top>
      <bottom>
        <color indexed="63"/>
      </bottom>
    </border>
    <border>
      <left style="medium">
        <color rgb="FF2C2C2C"/>
      </left>
      <right style="medium">
        <color rgb="FF2C2C2C"/>
      </right>
      <top>
        <color indexed="63"/>
      </top>
      <bottom style="medium">
        <color rgb="FF2C2C2C"/>
      </bottom>
    </border>
    <border>
      <left style="hair"/>
      <right style="medium"/>
      <top style="medium"/>
      <bottom style="thin"/>
    </border>
    <border>
      <left style="hair"/>
      <right style="thin"/>
      <top style="thin"/>
      <bottom style="medium"/>
    </border>
    <border>
      <left style="thin"/>
      <right style="hair"/>
      <top style="medium"/>
      <bottom style="thin"/>
    </border>
    <border>
      <left style="hair"/>
      <right style="thin"/>
      <top style="medium"/>
      <bottom style="thin"/>
    </border>
    <border>
      <left style="hair"/>
      <right style="thin"/>
      <top style="thin"/>
      <bottom style="thin"/>
    </border>
    <border>
      <left style="hair"/>
      <right/>
      <top style="medium"/>
      <bottom style="double"/>
    </border>
    <border>
      <left/>
      <right/>
      <top style="medium"/>
      <bottom style="double"/>
    </border>
    <border>
      <left/>
      <right style="hair"/>
      <top style="medium"/>
      <bottom style="double"/>
    </border>
    <border>
      <left style="hair"/>
      <right/>
      <top style="double"/>
      <bottom style="thin"/>
    </border>
    <border>
      <left/>
      <right/>
      <top style="double"/>
      <bottom style="thin"/>
    </border>
    <border>
      <left/>
      <right style="hair"/>
      <top style="double"/>
      <bottom style="thin"/>
    </border>
    <border>
      <left>
        <color indexed="63"/>
      </left>
      <right>
        <color indexed="63"/>
      </right>
      <top style="thin"/>
      <bottom style="thin"/>
    </border>
    <border>
      <left>
        <color indexed="63"/>
      </left>
      <right>
        <color indexed="63"/>
      </right>
      <top style="thin"/>
      <bottom style="medium"/>
    </border>
    <border>
      <left style="hair"/>
      <right style="thin"/>
      <top/>
      <bottom style="thin"/>
    </border>
    <border>
      <left style="medium"/>
      <right style="hair"/>
      <top/>
      <bottom style="double"/>
    </border>
    <border>
      <left style="hair"/>
      <right/>
      <top/>
      <bottom style="double"/>
    </border>
    <border>
      <left style="thin"/>
      <right style="hair"/>
      <top/>
      <bottom style="double"/>
    </border>
    <border>
      <left style="hair"/>
      <right style="thin"/>
      <top/>
      <bottom style="double"/>
    </border>
    <border>
      <left style="hair"/>
      <right/>
      <top/>
      <bottom style="thin"/>
    </border>
    <border>
      <left style="thin"/>
      <right style="hair"/>
      <top/>
      <bottom style="thin"/>
    </border>
    <border>
      <left style="medium"/>
      <right style="hair"/>
      <top style="medium"/>
      <bottom style="hair"/>
    </border>
    <border>
      <left style="medium"/>
      <right style="hair"/>
      <top style="hair"/>
      <bottom style="hair"/>
    </border>
    <border>
      <left style="medium"/>
      <right style="hair"/>
      <top style="hair"/>
      <bottom style="medium"/>
    </border>
    <border>
      <left style="hair"/>
      <right style="medium"/>
      <top style="medium"/>
      <bottom style="hair"/>
    </border>
    <border>
      <left style="hair"/>
      <right style="medium"/>
      <top style="hair"/>
      <bottom style="hair"/>
    </border>
    <border>
      <left style="hair"/>
      <right style="medium"/>
      <top style="hair"/>
      <bottom/>
    </border>
    <border>
      <left style="thin"/>
      <right style="medium"/>
      <top>
        <color indexed="63"/>
      </top>
      <bottom style="thin"/>
    </border>
    <border>
      <left style="thin"/>
      <right style="medium"/>
      <top style="thin"/>
      <bottom>
        <color indexed="63"/>
      </bottom>
    </border>
    <border>
      <left style="medium"/>
      <right style="hair"/>
      <top/>
      <bottom style="hair"/>
    </border>
    <border>
      <left style="medium"/>
      <right style="hair"/>
      <top style="thin"/>
      <bottom style="double"/>
    </border>
    <border>
      <left style="hair"/>
      <right style="medium"/>
      <top style="thin"/>
      <bottom style="double"/>
    </border>
    <border>
      <left style="hair"/>
      <right>
        <color indexed="63"/>
      </right>
      <top style="medium"/>
      <bottom style="medium"/>
    </border>
    <border>
      <left/>
      <right style="hair"/>
      <top style="hair"/>
      <bottom/>
    </border>
    <border>
      <left style="hair"/>
      <right/>
      <top/>
      <bottom/>
    </border>
    <border>
      <left/>
      <right style="hair"/>
      <top/>
      <bottom/>
    </border>
    <border>
      <left style="hair"/>
      <right style="hair"/>
      <top/>
      <bottom/>
    </border>
    <border>
      <left style="hair"/>
      <right/>
      <top style="thin"/>
      <bottom/>
    </border>
    <border>
      <left style="hair"/>
      <right/>
      <top style="hair"/>
      <bottom style="hair"/>
    </border>
    <border>
      <left/>
      <right style="hair"/>
      <top style="hair"/>
      <bottom style="hair"/>
    </border>
    <border>
      <left>
        <color indexed="63"/>
      </left>
      <right style="hair"/>
      <top style="medium"/>
      <bottom style="medium"/>
    </border>
    <border>
      <left>
        <color indexed="63"/>
      </left>
      <right>
        <color indexed="63"/>
      </right>
      <top style="medium"/>
      <bottom style="thin"/>
    </border>
    <border>
      <left style="medium"/>
      <right style="hair"/>
      <top style="medium"/>
      <bottom style="medium"/>
    </border>
    <border>
      <left/>
      <right style="medium"/>
      <top style="hair"/>
      <bottom/>
    </border>
    <border>
      <left/>
      <right style="hair"/>
      <top style="medium"/>
      <bottom/>
    </border>
    <border>
      <left/>
      <right style="hair"/>
      <top/>
      <bottom style="medium"/>
    </border>
    <border>
      <left/>
      <right style="hair"/>
      <top style="medium"/>
      <bottom style="hair"/>
    </border>
    <border>
      <left style="hair"/>
      <right/>
      <top style="medium"/>
      <bottom style="hair"/>
    </border>
    <border>
      <left/>
      <right/>
      <top style="medium"/>
      <bottom style="hair"/>
    </border>
    <border>
      <left/>
      <right style="medium"/>
      <top style="medium"/>
      <bottom style="hair"/>
    </border>
    <border>
      <left/>
      <right style="hair"/>
      <top style="thin"/>
      <bottom/>
    </border>
    <border>
      <left style="thin"/>
      <right>
        <color indexed="63"/>
      </right>
      <top>
        <color indexed="63"/>
      </top>
      <bottom>
        <color indexed="63"/>
      </bottom>
    </border>
    <border>
      <left/>
      <right/>
      <top style="hair"/>
      <bottom style="hair"/>
    </border>
    <border>
      <left style="medium"/>
      <right/>
      <top style="thin"/>
      <bottom/>
    </border>
    <border>
      <left/>
      <right style="medium"/>
      <top style="thin"/>
      <bottom/>
    </border>
    <border>
      <left style="thin"/>
      <right style="medium"/>
      <top>
        <color indexed="63"/>
      </top>
      <bottom>
        <color indexed="63"/>
      </bottom>
    </border>
    <border>
      <left style="thin"/>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9" fillId="20" borderId="0" applyNumberFormat="0" applyBorder="0" applyAlignment="0" applyProtection="0"/>
    <xf numFmtId="0" fontId="90" fillId="21" borderId="1" applyNumberFormat="0" applyAlignment="0" applyProtection="0"/>
    <xf numFmtId="0" fontId="91" fillId="22" borderId="2" applyNumberFormat="0" applyAlignment="0" applyProtection="0"/>
    <xf numFmtId="0" fontId="92" fillId="0" borderId="3" applyNumberFormat="0" applyFill="0" applyAlignment="0" applyProtection="0"/>
    <xf numFmtId="0" fontId="93" fillId="0" borderId="4" applyNumberFormat="0" applyFill="0" applyAlignment="0" applyProtection="0"/>
    <xf numFmtId="0" fontId="94" fillId="0" borderId="0" applyNumberFormat="0" applyFill="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8" fillId="26" borderId="0" applyNumberFormat="0" applyBorder="0" applyAlignment="0" applyProtection="0"/>
    <xf numFmtId="0" fontId="88" fillId="27" borderId="0" applyNumberFormat="0" applyBorder="0" applyAlignment="0" applyProtection="0"/>
    <xf numFmtId="0" fontId="88" fillId="28" borderId="0" applyNumberFormat="0" applyBorder="0" applyAlignment="0" applyProtection="0"/>
    <xf numFmtId="0" fontId="95" fillId="29" borderId="1" applyNumberFormat="0" applyAlignment="0" applyProtection="0"/>
    <xf numFmtId="0" fontId="96" fillId="30"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9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98" fillId="21" borderId="6"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7" applyNumberFormat="0" applyFill="0" applyAlignment="0" applyProtection="0"/>
    <xf numFmtId="0" fontId="94" fillId="0" borderId="8" applyNumberFormat="0" applyFill="0" applyAlignment="0" applyProtection="0"/>
    <xf numFmtId="0" fontId="103" fillId="0" borderId="9" applyNumberFormat="0" applyFill="0" applyAlignment="0" applyProtection="0"/>
  </cellStyleXfs>
  <cellXfs count="887">
    <xf numFmtId="0" fontId="0" fillId="0" borderId="0" xfId="0" applyAlignment="1">
      <alignment/>
    </xf>
    <xf numFmtId="0" fontId="0" fillId="0" borderId="0" xfId="0" applyBorder="1" applyAlignment="1">
      <alignment/>
    </xf>
    <xf numFmtId="0" fontId="9" fillId="0" borderId="0" xfId="0" applyFont="1" applyAlignment="1">
      <alignment/>
    </xf>
    <xf numFmtId="0" fontId="10" fillId="33"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xf>
    <xf numFmtId="0" fontId="7" fillId="0" borderId="11" xfId="0" applyFont="1" applyBorder="1" applyAlignment="1">
      <alignment horizontal="center" vertical="top" wrapText="1"/>
    </xf>
    <xf numFmtId="0" fontId="10" fillId="33"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Border="1" applyAlignment="1">
      <alignment horizontal="center" vertical="center" wrapText="1"/>
    </xf>
    <xf numFmtId="0" fontId="10" fillId="34" borderId="10"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10" xfId="0" applyBorder="1" applyAlignment="1">
      <alignment horizontal="center" vertical="center"/>
    </xf>
    <xf numFmtId="0" fontId="0" fillId="0" borderId="10" xfId="0" applyFont="1" applyBorder="1" applyAlignment="1">
      <alignment/>
    </xf>
    <xf numFmtId="0" fontId="5" fillId="0" borderId="0" xfId="0" applyFont="1" applyFill="1" applyBorder="1" applyAlignment="1">
      <alignment horizontal="center" wrapText="1"/>
    </xf>
    <xf numFmtId="0" fontId="0" fillId="0" borderId="0" xfId="0" applyFont="1" applyAlignment="1">
      <alignment wrapText="1"/>
    </xf>
    <xf numFmtId="0" fontId="13" fillId="35" borderId="0" xfId="0" applyFont="1" applyFill="1" applyBorder="1" applyAlignment="1">
      <alignment horizontal="center" vertical="center"/>
    </xf>
    <xf numFmtId="0" fontId="7" fillId="0" borderId="13" xfId="0" applyFont="1" applyBorder="1" applyAlignment="1">
      <alignment horizontal="center" vertical="top" wrapText="1"/>
    </xf>
    <xf numFmtId="0" fontId="104" fillId="36" borderId="14" xfId="0" applyFont="1" applyFill="1" applyBorder="1" applyAlignment="1">
      <alignment vertical="top" wrapText="1"/>
    </xf>
    <xf numFmtId="0" fontId="104" fillId="37" borderId="14" xfId="0" applyFont="1" applyFill="1" applyBorder="1" applyAlignment="1">
      <alignment vertical="top" wrapText="1"/>
    </xf>
    <xf numFmtId="0" fontId="104" fillId="37" borderId="14" xfId="0" applyFont="1" applyFill="1" applyBorder="1" applyAlignment="1">
      <alignment horizontal="center" vertical="center" wrapText="1"/>
    </xf>
    <xf numFmtId="0" fontId="104" fillId="37" borderId="14" xfId="0" applyFont="1" applyFill="1" applyBorder="1" applyAlignment="1">
      <alignment horizontal="center" vertical="top" wrapText="1"/>
    </xf>
    <xf numFmtId="0" fontId="104" fillId="38" borderId="14" xfId="0" applyFont="1" applyFill="1" applyBorder="1" applyAlignment="1">
      <alignment horizontal="center" vertical="center" wrapText="1"/>
    </xf>
    <xf numFmtId="0" fontId="0" fillId="0" borderId="0" xfId="0" applyFont="1" applyBorder="1" applyAlignment="1">
      <alignment horizontal="left" vertical="center"/>
    </xf>
    <xf numFmtId="0" fontId="104" fillId="36" borderId="14" xfId="0" applyFont="1" applyFill="1" applyBorder="1" applyAlignment="1">
      <alignment horizontal="right" vertical="top" wrapText="1"/>
    </xf>
    <xf numFmtId="0" fontId="104" fillId="37" borderId="14" xfId="0" applyFont="1" applyFill="1" applyBorder="1" applyAlignment="1">
      <alignment horizontal="right" vertical="top" wrapText="1"/>
    </xf>
    <xf numFmtId="0" fontId="104" fillId="36" borderId="14" xfId="0" applyFont="1" applyFill="1" applyBorder="1" applyAlignment="1">
      <alignment horizontal="center" vertical="center" wrapText="1"/>
    </xf>
    <xf numFmtId="0" fontId="105" fillId="36" borderId="14" xfId="0" applyFont="1" applyFill="1" applyBorder="1" applyAlignment="1">
      <alignment vertical="top" wrapText="1"/>
    </xf>
    <xf numFmtId="0" fontId="105" fillId="36" borderId="15" xfId="0" applyFont="1" applyFill="1" applyBorder="1" applyAlignment="1">
      <alignment vertical="top" wrapText="1"/>
    </xf>
    <xf numFmtId="0" fontId="104" fillId="37" borderId="16" xfId="0" applyFont="1" applyFill="1" applyBorder="1" applyAlignment="1">
      <alignment vertical="top" wrapText="1"/>
    </xf>
    <xf numFmtId="0" fontId="104" fillId="38" borderId="14" xfId="0" applyFont="1" applyFill="1" applyBorder="1" applyAlignment="1">
      <alignment horizontal="right" vertical="top" wrapText="1"/>
    </xf>
    <xf numFmtId="0" fontId="104" fillId="38" borderId="14" xfId="0" applyFont="1" applyFill="1" applyBorder="1" applyAlignment="1">
      <alignment vertical="top" wrapText="1"/>
    </xf>
    <xf numFmtId="0" fontId="104" fillId="38" borderId="16" xfId="0" applyFont="1" applyFill="1" applyBorder="1" applyAlignment="1">
      <alignment vertical="top" wrapText="1"/>
    </xf>
    <xf numFmtId="0" fontId="7" fillId="39" borderId="14" xfId="0" applyFont="1" applyFill="1" applyBorder="1" applyAlignment="1">
      <alignment horizontal="right" vertical="top" wrapText="1"/>
    </xf>
    <xf numFmtId="0" fontId="7" fillId="39" borderId="14" xfId="0" applyFont="1" applyFill="1" applyBorder="1" applyAlignment="1">
      <alignment horizontal="center" vertical="center" wrapText="1"/>
    </xf>
    <xf numFmtId="0" fontId="7" fillId="39" borderId="14" xfId="0" applyFont="1" applyFill="1" applyBorder="1" applyAlignment="1">
      <alignment vertical="top" wrapText="1"/>
    </xf>
    <xf numFmtId="0" fontId="0" fillId="39" borderId="15" xfId="0" applyFont="1" applyFill="1" applyBorder="1" applyAlignment="1">
      <alignment vertical="top" wrapText="1"/>
    </xf>
    <xf numFmtId="0" fontId="0" fillId="0" borderId="17" xfId="0" applyBorder="1" applyAlignment="1">
      <alignment/>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106" fillId="0" borderId="0" xfId="0" applyFont="1" applyBorder="1" applyAlignment="1">
      <alignment horizontal="center" vertical="center"/>
    </xf>
    <xf numFmtId="0" fontId="4" fillId="0" borderId="10" xfId="0" applyFont="1" applyBorder="1" applyAlignment="1">
      <alignment/>
    </xf>
    <xf numFmtId="0" fontId="5" fillId="39" borderId="10" xfId="0" applyFont="1" applyFill="1" applyBorder="1" applyAlignment="1">
      <alignment horizontal="center" vertical="center" wrapText="1"/>
    </xf>
    <xf numFmtId="0" fontId="0" fillId="0" borderId="0" xfId="0" applyAlignment="1">
      <alignment horizontal="center"/>
    </xf>
    <xf numFmtId="0" fontId="5" fillId="0" borderId="0" xfId="0" applyFont="1" applyBorder="1" applyAlignment="1">
      <alignment wrapText="1"/>
    </xf>
    <xf numFmtId="0" fontId="0" fillId="0" borderId="0" xfId="0" applyBorder="1" applyAlignment="1">
      <alignment horizontal="center"/>
    </xf>
    <xf numFmtId="0" fontId="5" fillId="40" borderId="10" xfId="0" applyFont="1" applyFill="1" applyBorder="1" applyAlignment="1">
      <alignment horizontal="center" vertical="center" wrapText="1"/>
    </xf>
    <xf numFmtId="0" fontId="8" fillId="33" borderId="18" xfId="0" applyFont="1" applyFill="1" applyBorder="1" applyAlignment="1">
      <alignment vertical="center" wrapText="1"/>
    </xf>
    <xf numFmtId="0" fontId="8" fillId="33" borderId="19" xfId="0" applyFont="1" applyFill="1" applyBorder="1" applyAlignment="1">
      <alignment vertical="center" wrapText="1"/>
    </xf>
    <xf numFmtId="0" fontId="8" fillId="33" borderId="20" xfId="0" applyFont="1" applyFill="1" applyBorder="1" applyAlignment="1">
      <alignment vertical="center" wrapText="1"/>
    </xf>
    <xf numFmtId="0" fontId="8" fillId="33" borderId="21" xfId="0" applyFont="1" applyFill="1" applyBorder="1" applyAlignment="1">
      <alignment vertical="center" wrapText="1"/>
    </xf>
    <xf numFmtId="0" fontId="8" fillId="33" borderId="22" xfId="0" applyFont="1" applyFill="1" applyBorder="1" applyAlignment="1">
      <alignment vertical="center" wrapText="1"/>
    </xf>
    <xf numFmtId="0" fontId="0" fillId="39" borderId="10" xfId="0" applyFont="1" applyFill="1" applyBorder="1" applyAlignment="1">
      <alignment/>
    </xf>
    <xf numFmtId="0" fontId="0" fillId="36" borderId="23" xfId="0" applyFont="1" applyFill="1" applyBorder="1" applyAlignment="1">
      <alignment/>
    </xf>
    <xf numFmtId="0" fontId="0" fillId="36" borderId="10" xfId="0" applyFont="1" applyFill="1" applyBorder="1" applyAlignment="1">
      <alignment/>
    </xf>
    <xf numFmtId="0" fontId="0" fillId="36" borderId="10" xfId="0" applyFont="1" applyFill="1" applyBorder="1" applyAlignment="1">
      <alignment horizontal="center"/>
    </xf>
    <xf numFmtId="0" fontId="5" fillId="39" borderId="10" xfId="0" applyFont="1" applyFill="1" applyBorder="1" applyAlignment="1">
      <alignment horizontal="center" wrapText="1"/>
    </xf>
    <xf numFmtId="0" fontId="0" fillId="37" borderId="10" xfId="0" applyFont="1" applyFill="1" applyBorder="1" applyAlignment="1">
      <alignment/>
    </xf>
    <xf numFmtId="0" fontId="5" fillId="37" borderId="10" xfId="0" applyFont="1" applyFill="1" applyBorder="1" applyAlignment="1">
      <alignment horizontal="center" wrapText="1"/>
    </xf>
    <xf numFmtId="0" fontId="0" fillId="41" borderId="10" xfId="0" applyFont="1" applyFill="1" applyBorder="1" applyAlignment="1">
      <alignment/>
    </xf>
    <xf numFmtId="0" fontId="5" fillId="41" borderId="10" xfId="0" applyFont="1" applyFill="1" applyBorder="1" applyAlignment="1">
      <alignment horizontal="center" wrapText="1"/>
    </xf>
    <xf numFmtId="0" fontId="5" fillId="36" borderId="24" xfId="0" applyFont="1" applyFill="1" applyBorder="1" applyAlignment="1">
      <alignment horizontal="center" wrapText="1"/>
    </xf>
    <xf numFmtId="0" fontId="5" fillId="40" borderId="25" xfId="0" applyFont="1" applyFill="1" applyBorder="1" applyAlignment="1">
      <alignment horizontal="center" vertical="center" wrapText="1"/>
    </xf>
    <xf numFmtId="0" fontId="22" fillId="42" borderId="0" xfId="0" applyFont="1" applyFill="1" applyBorder="1" applyAlignment="1">
      <alignment horizontal="left" vertical="center"/>
    </xf>
    <xf numFmtId="0" fontId="5" fillId="0" borderId="13" xfId="0" applyFont="1" applyBorder="1" applyAlignment="1">
      <alignment horizontal="center" vertical="center" wrapText="1"/>
    </xf>
    <xf numFmtId="0" fontId="5" fillId="0" borderId="26" xfId="0" applyFont="1" applyBorder="1" applyAlignment="1">
      <alignment horizontal="center" vertical="center" wrapText="1"/>
    </xf>
    <xf numFmtId="0" fontId="0" fillId="36" borderId="10" xfId="0" applyFont="1" applyFill="1" applyBorder="1" applyAlignment="1">
      <alignment horizontal="center" vertical="center"/>
    </xf>
    <xf numFmtId="0" fontId="0" fillId="0" borderId="0" xfId="0" applyAlignment="1">
      <alignment wrapText="1"/>
    </xf>
    <xf numFmtId="0" fontId="0" fillId="0" borderId="27" xfId="0" applyBorder="1" applyAlignment="1">
      <alignment/>
    </xf>
    <xf numFmtId="0" fontId="0" fillId="0" borderId="28" xfId="0" applyBorder="1" applyAlignment="1">
      <alignment/>
    </xf>
    <xf numFmtId="0" fontId="0" fillId="0" borderId="29" xfId="0" applyBorder="1" applyAlignment="1">
      <alignment horizontal="center"/>
    </xf>
    <xf numFmtId="0" fontId="0" fillId="0" borderId="30" xfId="0" applyBorder="1" applyAlignment="1">
      <alignment horizontal="center"/>
    </xf>
    <xf numFmtId="0" fontId="0" fillId="0" borderId="14" xfId="0" applyBorder="1" applyAlignment="1">
      <alignment horizontal="center"/>
    </xf>
    <xf numFmtId="0" fontId="0" fillId="0" borderId="31"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0" xfId="0" applyAlignment="1">
      <alignment horizontal="right"/>
    </xf>
    <xf numFmtId="0" fontId="29" fillId="42" borderId="0" xfId="0" applyFont="1" applyFill="1" applyBorder="1" applyAlignment="1">
      <alignment horizontal="center" vertical="top" wrapText="1"/>
    </xf>
    <xf numFmtId="0" fontId="24" fillId="42" borderId="0" xfId="0" applyFont="1" applyFill="1" applyBorder="1" applyAlignment="1">
      <alignment/>
    </xf>
    <xf numFmtId="0" fontId="29" fillId="42" borderId="0" xfId="0" applyFont="1" applyFill="1" applyBorder="1" applyAlignment="1">
      <alignment vertical="top" wrapText="1"/>
    </xf>
    <xf numFmtId="0" fontId="31" fillId="42" borderId="0" xfId="0" applyFont="1" applyFill="1" applyAlignment="1">
      <alignment/>
    </xf>
    <xf numFmtId="0" fontId="26" fillId="42" borderId="0" xfId="0" applyFont="1" applyFill="1" applyBorder="1" applyAlignment="1" applyProtection="1">
      <alignment vertical="justify" wrapText="1"/>
      <protection/>
    </xf>
    <xf numFmtId="0" fontId="31" fillId="42" borderId="0" xfId="0" applyFont="1" applyFill="1" applyBorder="1" applyAlignment="1" applyProtection="1">
      <alignment horizontal="left" vertical="center"/>
      <protection/>
    </xf>
    <xf numFmtId="0" fontId="31" fillId="42" borderId="0" xfId="0" applyFont="1" applyFill="1" applyBorder="1" applyAlignment="1" applyProtection="1">
      <alignment/>
      <protection/>
    </xf>
    <xf numFmtId="0" fontId="26" fillId="42" borderId="0" xfId="0" applyFont="1" applyFill="1" applyBorder="1" applyAlignment="1" applyProtection="1">
      <alignment horizontal="center" vertical="top" wrapText="1"/>
      <protection/>
    </xf>
    <xf numFmtId="0" fontId="26" fillId="42" borderId="0" xfId="0" applyFont="1" applyFill="1" applyBorder="1" applyAlignment="1" applyProtection="1">
      <alignment vertical="top" wrapText="1"/>
      <protection/>
    </xf>
    <xf numFmtId="0" fontId="31" fillId="42" borderId="0" xfId="0" applyFont="1" applyFill="1" applyBorder="1" applyAlignment="1" applyProtection="1">
      <alignment vertical="center"/>
      <protection/>
    </xf>
    <xf numFmtId="0" fontId="0" fillId="35" borderId="12" xfId="0" applyFill="1" applyBorder="1" applyAlignment="1">
      <alignment horizontal="center" vertical="center" wrapText="1"/>
    </xf>
    <xf numFmtId="0" fontId="0" fillId="35" borderId="10" xfId="0" applyFill="1" applyBorder="1" applyAlignment="1">
      <alignment horizontal="center" vertical="center" wrapText="1"/>
    </xf>
    <xf numFmtId="0" fontId="8" fillId="34" borderId="24"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wrapText="1"/>
    </xf>
    <xf numFmtId="0" fontId="24" fillId="42" borderId="0" xfId="0" applyFont="1" applyFill="1" applyBorder="1" applyAlignment="1">
      <alignment horizontal="center" vertical="center" wrapText="1"/>
    </xf>
    <xf numFmtId="0" fontId="5" fillId="41" borderId="10" xfId="0" applyFont="1" applyFill="1" applyBorder="1" applyAlignment="1">
      <alignment horizontal="center" vertical="center" wrapText="1"/>
    </xf>
    <xf numFmtId="0" fontId="5" fillId="36" borderId="24"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26" fillId="42" borderId="0" xfId="0" applyFont="1" applyFill="1" applyBorder="1" applyAlignment="1" applyProtection="1">
      <alignment vertical="center" wrapText="1"/>
      <protection/>
    </xf>
    <xf numFmtId="0" fontId="31" fillId="42" borderId="0" xfId="0" applyFont="1" applyFill="1" applyBorder="1" applyAlignment="1" applyProtection="1">
      <alignment vertical="center" wrapText="1"/>
      <protection/>
    </xf>
    <xf numFmtId="0" fontId="31" fillId="42" borderId="0" xfId="0" applyFont="1" applyFill="1" applyBorder="1" applyAlignment="1" applyProtection="1">
      <alignment horizontal="left" vertical="center" wrapText="1"/>
      <protection/>
    </xf>
    <xf numFmtId="0" fontId="8" fillId="34" borderId="32" xfId="0" applyFont="1" applyFill="1" applyBorder="1" applyAlignment="1">
      <alignment vertical="center" wrapText="1"/>
    </xf>
    <xf numFmtId="0" fontId="8" fillId="34" borderId="18" xfId="0" applyFont="1" applyFill="1" applyBorder="1" applyAlignment="1">
      <alignment vertical="center" wrapText="1"/>
    </xf>
    <xf numFmtId="0" fontId="6" fillId="35" borderId="12" xfId="0" applyFont="1" applyFill="1" applyBorder="1" applyAlignment="1">
      <alignment horizontal="center" vertical="center"/>
    </xf>
    <xf numFmtId="0" fontId="6" fillId="35" borderId="25" xfId="0" applyFont="1" applyFill="1" applyBorder="1" applyAlignment="1">
      <alignment horizontal="center" vertical="center"/>
    </xf>
    <xf numFmtId="0" fontId="6" fillId="35" borderId="24" xfId="0" applyFont="1" applyFill="1" applyBorder="1" applyAlignment="1">
      <alignment horizontal="center" vertical="center"/>
    </xf>
    <xf numFmtId="0" fontId="3" fillId="35" borderId="0" xfId="0" applyFont="1" applyFill="1" applyBorder="1" applyAlignment="1">
      <alignment horizontal="left" vertical="center" wrapText="1"/>
    </xf>
    <xf numFmtId="0" fontId="6" fillId="35" borderId="0" xfId="0" applyFont="1" applyFill="1" applyBorder="1" applyAlignment="1">
      <alignment horizontal="center" vertical="center"/>
    </xf>
    <xf numFmtId="0" fontId="24" fillId="42" borderId="0" xfId="0" applyFont="1" applyFill="1" applyAlignment="1">
      <alignment/>
    </xf>
    <xf numFmtId="0" fontId="30" fillId="42" borderId="0" xfId="0" applyFont="1" applyFill="1" applyAlignment="1">
      <alignment/>
    </xf>
    <xf numFmtId="0" fontId="25" fillId="42" borderId="0" xfId="0" applyFont="1" applyFill="1" applyAlignment="1">
      <alignment horizontal="right"/>
    </xf>
    <xf numFmtId="0" fontId="30" fillId="42" borderId="0" xfId="0" applyFont="1" applyFill="1" applyBorder="1" applyAlignment="1">
      <alignment horizontal="left"/>
    </xf>
    <xf numFmtId="0" fontId="24" fillId="42" borderId="0" xfId="0" applyFont="1" applyFill="1" applyBorder="1" applyAlignment="1">
      <alignment wrapText="1"/>
    </xf>
    <xf numFmtId="0" fontId="27" fillId="42" borderId="0" xfId="0" applyFont="1" applyFill="1" applyBorder="1" applyAlignment="1">
      <alignment horizontal="center" vertical="center" wrapText="1"/>
    </xf>
    <xf numFmtId="0" fontId="25" fillId="42" borderId="33" xfId="0" applyFont="1" applyFill="1" applyBorder="1" applyAlignment="1">
      <alignment horizontal="center" wrapText="1"/>
    </xf>
    <xf numFmtId="0" fontId="107" fillId="42" borderId="34" xfId="0" applyFont="1" applyFill="1" applyBorder="1" applyAlignment="1" applyProtection="1">
      <alignment horizontal="center" wrapText="1"/>
      <protection locked="0"/>
    </xf>
    <xf numFmtId="0" fontId="107" fillId="42" borderId="35" xfId="0" applyFont="1" applyFill="1" applyBorder="1" applyAlignment="1" applyProtection="1">
      <alignment horizontal="center" wrapText="1"/>
      <protection locked="0"/>
    </xf>
    <xf numFmtId="0" fontId="22" fillId="42" borderId="33" xfId="0" applyFont="1" applyFill="1" applyBorder="1" applyAlignment="1">
      <alignment horizontal="center"/>
    </xf>
    <xf numFmtId="0" fontId="24" fillId="42" borderId="36" xfId="0" applyFont="1" applyFill="1" applyBorder="1" applyAlignment="1">
      <alignment horizontal="center"/>
    </xf>
    <xf numFmtId="0" fontId="25" fillId="42" borderId="37" xfId="0" applyFont="1" applyFill="1" applyBorder="1" applyAlignment="1">
      <alignment horizontal="center" wrapText="1"/>
    </xf>
    <xf numFmtId="0" fontId="107" fillId="42" borderId="38" xfId="0" applyFont="1" applyFill="1" applyBorder="1" applyAlignment="1" applyProtection="1">
      <alignment horizontal="center" wrapText="1"/>
      <protection locked="0"/>
    </xf>
    <xf numFmtId="0" fontId="107" fillId="42" borderId="39" xfId="0" applyFont="1" applyFill="1" applyBorder="1" applyAlignment="1" applyProtection="1">
      <alignment horizontal="center" wrapText="1"/>
      <protection locked="0"/>
    </xf>
    <xf numFmtId="0" fontId="22" fillId="42" borderId="37" xfId="0" applyFont="1" applyFill="1" applyBorder="1" applyAlignment="1">
      <alignment horizontal="center"/>
    </xf>
    <xf numFmtId="0" fontId="24" fillId="42" borderId="40" xfId="0" applyFont="1" applyFill="1" applyBorder="1" applyAlignment="1">
      <alignment horizontal="center"/>
    </xf>
    <xf numFmtId="0" fontId="25" fillId="42" borderId="41" xfId="0" applyFont="1" applyFill="1" applyBorder="1" applyAlignment="1">
      <alignment horizontal="center" wrapText="1"/>
    </xf>
    <xf numFmtId="0" fontId="107" fillId="42" borderId="12" xfId="0" applyFont="1" applyFill="1" applyBorder="1" applyAlignment="1" applyProtection="1">
      <alignment horizontal="center" wrapText="1"/>
      <protection locked="0"/>
    </xf>
    <xf numFmtId="0" fontId="107" fillId="42" borderId="42" xfId="0" applyFont="1" applyFill="1" applyBorder="1" applyAlignment="1" applyProtection="1">
      <alignment horizontal="center" wrapText="1"/>
      <protection locked="0"/>
    </xf>
    <xf numFmtId="0" fontId="107" fillId="42" borderId="43" xfId="0" applyFont="1" applyFill="1" applyBorder="1" applyAlignment="1" applyProtection="1">
      <alignment horizontal="center" wrapText="1"/>
      <protection locked="0"/>
    </xf>
    <xf numFmtId="0" fontId="107" fillId="42" borderId="24" xfId="0" applyFont="1" applyFill="1" applyBorder="1" applyAlignment="1" applyProtection="1">
      <alignment horizontal="center" wrapText="1"/>
      <protection locked="0"/>
    </xf>
    <xf numFmtId="0" fontId="108" fillId="42" borderId="44" xfId="0" applyFont="1" applyFill="1" applyBorder="1" applyAlignment="1" applyProtection="1">
      <alignment horizontal="center" wrapText="1"/>
      <protection locked="0"/>
    </xf>
    <xf numFmtId="0" fontId="108" fillId="42" borderId="24" xfId="0" applyFont="1" applyFill="1" applyBorder="1" applyAlignment="1" applyProtection="1">
      <alignment horizontal="center" wrapText="1"/>
      <protection locked="0"/>
    </xf>
    <xf numFmtId="0" fontId="108" fillId="42" borderId="20" xfId="0" applyFont="1" applyFill="1" applyBorder="1" applyAlignment="1" applyProtection="1">
      <alignment horizontal="center" wrapText="1"/>
      <protection locked="0"/>
    </xf>
    <xf numFmtId="0" fontId="108" fillId="42" borderId="38" xfId="0" applyFont="1" applyFill="1" applyBorder="1" applyAlignment="1" applyProtection="1">
      <alignment horizontal="center" wrapText="1"/>
      <protection locked="0"/>
    </xf>
    <xf numFmtId="0" fontId="108" fillId="42" borderId="39" xfId="0" applyFont="1" applyFill="1" applyBorder="1" applyAlignment="1" applyProtection="1">
      <alignment horizontal="center" wrapText="1"/>
      <protection locked="0"/>
    </xf>
    <xf numFmtId="0" fontId="108" fillId="42" borderId="45" xfId="0" applyFont="1" applyFill="1" applyBorder="1" applyAlignment="1" applyProtection="1">
      <alignment horizontal="center" wrapText="1"/>
      <protection locked="0"/>
    </xf>
    <xf numFmtId="0" fontId="108" fillId="42" borderId="35" xfId="0" applyFont="1" applyFill="1" applyBorder="1" applyAlignment="1" applyProtection="1">
      <alignment horizontal="center" wrapText="1"/>
      <protection locked="0"/>
    </xf>
    <xf numFmtId="0" fontId="108" fillId="42" borderId="46" xfId="0" applyFont="1" applyFill="1" applyBorder="1" applyAlignment="1" applyProtection="1">
      <alignment horizontal="center" wrapText="1"/>
      <protection locked="0"/>
    </xf>
    <xf numFmtId="0" fontId="108" fillId="42" borderId="34" xfId="0" applyFont="1" applyFill="1" applyBorder="1" applyAlignment="1" applyProtection="1">
      <alignment horizontal="center" wrapText="1"/>
      <protection locked="0"/>
    </xf>
    <xf numFmtId="0" fontId="108" fillId="42" borderId="47" xfId="0" applyFont="1" applyFill="1" applyBorder="1" applyAlignment="1" applyProtection="1">
      <alignment horizontal="center" wrapText="1"/>
      <protection locked="0"/>
    </xf>
    <xf numFmtId="0" fontId="108" fillId="42" borderId="12" xfId="0" applyFont="1" applyFill="1" applyBorder="1" applyAlignment="1" applyProtection="1">
      <alignment horizontal="center" wrapText="1"/>
      <protection locked="0"/>
    </xf>
    <xf numFmtId="0" fontId="108" fillId="42" borderId="32" xfId="0" applyFont="1" applyFill="1" applyBorder="1" applyAlignment="1" applyProtection="1">
      <alignment horizontal="center" wrapText="1"/>
      <protection locked="0"/>
    </xf>
    <xf numFmtId="0" fontId="25" fillId="42" borderId="48" xfId="0" applyFont="1" applyFill="1" applyBorder="1" applyAlignment="1">
      <alignment horizontal="center" wrapText="1"/>
    </xf>
    <xf numFmtId="0" fontId="24" fillId="42" borderId="0" xfId="0" applyFont="1" applyFill="1" applyAlignment="1">
      <alignment vertical="center"/>
    </xf>
    <xf numFmtId="0" fontId="107" fillId="42" borderId="10" xfId="0" applyFont="1" applyFill="1" applyBorder="1" applyAlignment="1" applyProtection="1">
      <alignment horizontal="center" wrapText="1"/>
      <protection locked="0"/>
    </xf>
    <xf numFmtId="0" fontId="0" fillId="42" borderId="0" xfId="0" applyFill="1" applyAlignment="1">
      <alignment/>
    </xf>
    <xf numFmtId="0" fontId="31" fillId="42" borderId="0" xfId="0" applyFont="1" applyFill="1" applyAlignment="1" applyProtection="1">
      <alignment/>
      <protection/>
    </xf>
    <xf numFmtId="0" fontId="31" fillId="42" borderId="0" xfId="0" applyFont="1" applyFill="1" applyAlignment="1" applyProtection="1">
      <alignment vertical="center"/>
      <protection/>
    </xf>
    <xf numFmtId="0" fontId="31" fillId="42" borderId="0" xfId="0" applyFont="1" applyFill="1" applyBorder="1" applyAlignment="1" applyProtection="1">
      <alignment horizontal="left" vertical="top"/>
      <protection/>
    </xf>
    <xf numFmtId="0" fontId="31" fillId="42" borderId="0" xfId="0" applyFont="1" applyFill="1" applyAlignment="1" applyProtection="1">
      <alignment horizontal="right"/>
      <protection/>
    </xf>
    <xf numFmtId="0" fontId="31" fillId="42" borderId="0" xfId="0" applyFont="1" applyFill="1" applyBorder="1" applyAlignment="1" applyProtection="1">
      <alignment/>
      <protection/>
    </xf>
    <xf numFmtId="0" fontId="31" fillId="42" borderId="10" xfId="0" applyFont="1" applyFill="1" applyBorder="1" applyAlignment="1" applyProtection="1">
      <alignment/>
      <protection/>
    </xf>
    <xf numFmtId="1" fontId="26" fillId="42" borderId="10" xfId="0" applyNumberFormat="1" applyFont="1" applyFill="1" applyBorder="1" applyAlignment="1" applyProtection="1">
      <alignment horizontal="center" vertical="center" wrapText="1"/>
      <protection/>
    </xf>
    <xf numFmtId="0" fontId="109" fillId="42" borderId="10" xfId="0" applyFont="1" applyFill="1" applyBorder="1" applyAlignment="1" applyProtection="1">
      <alignment horizontal="center" vertical="center"/>
      <protection locked="0"/>
    </xf>
    <xf numFmtId="0" fontId="110" fillId="42" borderId="10" xfId="0" applyFont="1" applyFill="1" applyBorder="1" applyAlignment="1" applyProtection="1">
      <alignment horizontal="center" vertical="center"/>
      <protection locked="0"/>
    </xf>
    <xf numFmtId="0" fontId="110" fillId="42" borderId="10" xfId="0" applyFont="1" applyFill="1" applyBorder="1" applyAlignment="1" applyProtection="1">
      <alignment horizontal="left" vertical="center" wrapText="1"/>
      <protection locked="0"/>
    </xf>
    <xf numFmtId="0" fontId="111" fillId="42" borderId="10" xfId="0" applyFont="1" applyFill="1" applyBorder="1" applyAlignment="1" applyProtection="1">
      <alignment horizontal="left" vertical="center" wrapText="1"/>
      <protection locked="0"/>
    </xf>
    <xf numFmtId="0" fontId="26" fillId="42" borderId="10" xfId="0" applyFont="1" applyFill="1" applyBorder="1" applyAlignment="1" applyProtection="1">
      <alignment horizontal="center" vertical="center"/>
      <protection locked="0"/>
    </xf>
    <xf numFmtId="0" fontId="112" fillId="42" borderId="10" xfId="0" applyFont="1" applyFill="1" applyBorder="1" applyAlignment="1" applyProtection="1">
      <alignment horizontal="center" vertical="center"/>
      <protection locked="0"/>
    </xf>
    <xf numFmtId="1" fontId="112" fillId="42" borderId="10" xfId="0" applyNumberFormat="1" applyFont="1" applyFill="1" applyBorder="1" applyAlignment="1" applyProtection="1">
      <alignment horizontal="center" vertical="center" wrapText="1"/>
      <protection/>
    </xf>
    <xf numFmtId="0" fontId="113" fillId="42" borderId="10" xfId="0" applyFont="1" applyFill="1" applyBorder="1" applyAlignment="1" applyProtection="1">
      <alignment/>
      <protection/>
    </xf>
    <xf numFmtId="0" fontId="114" fillId="42" borderId="10" xfId="0" applyFont="1" applyFill="1" applyBorder="1" applyAlignment="1" applyProtection="1">
      <alignment horizontal="center" vertical="center" wrapText="1"/>
      <protection locked="0"/>
    </xf>
    <xf numFmtId="0" fontId="113" fillId="42" borderId="10" xfId="0" applyFont="1" applyFill="1" applyBorder="1" applyAlignment="1" applyProtection="1">
      <alignment horizontal="center" vertical="center"/>
      <protection locked="0"/>
    </xf>
    <xf numFmtId="0" fontId="115" fillId="42" borderId="10" xfId="0" applyFont="1" applyFill="1" applyBorder="1" applyAlignment="1" applyProtection="1">
      <alignment horizontal="center" vertical="center"/>
      <protection locked="0"/>
    </xf>
    <xf numFmtId="0" fontId="24" fillId="42" borderId="49" xfId="0" applyFont="1" applyFill="1" applyBorder="1" applyAlignment="1">
      <alignment horizontal="center" vertical="center" wrapText="1"/>
    </xf>
    <xf numFmtId="0" fontId="24" fillId="42" borderId="37" xfId="0" applyFont="1" applyFill="1" applyBorder="1" applyAlignment="1">
      <alignment horizontal="center" vertical="center" wrapText="1"/>
    </xf>
    <xf numFmtId="0" fontId="26" fillId="42" borderId="10" xfId="0" applyFont="1" applyFill="1" applyBorder="1" applyAlignment="1" applyProtection="1">
      <alignment horizontal="center" vertical="center"/>
      <protection/>
    </xf>
    <xf numFmtId="0" fontId="26" fillId="42" borderId="10" xfId="0" applyFont="1" applyFill="1" applyBorder="1" applyAlignment="1" applyProtection="1">
      <alignment horizontal="center" vertical="center" wrapText="1"/>
      <protection/>
    </xf>
    <xf numFmtId="0" fontId="26" fillId="42" borderId="34" xfId="0" applyFont="1" applyFill="1" applyBorder="1" applyAlignment="1" applyProtection="1">
      <alignment horizontal="center" vertical="center" wrapText="1"/>
      <protection/>
    </xf>
    <xf numFmtId="0" fontId="112" fillId="42" borderId="10" xfId="0" applyFont="1" applyFill="1" applyBorder="1" applyAlignment="1" applyProtection="1">
      <alignment horizontal="center" vertical="center"/>
      <protection/>
    </xf>
    <xf numFmtId="0" fontId="26" fillId="42" borderId="38" xfId="0" applyFont="1" applyFill="1" applyBorder="1" applyAlignment="1" applyProtection="1">
      <alignment horizontal="center" vertical="center" wrapText="1"/>
      <protection/>
    </xf>
    <xf numFmtId="0" fontId="113" fillId="42" borderId="10" xfId="0" applyFont="1" applyFill="1" applyBorder="1" applyAlignment="1" applyProtection="1">
      <alignment horizontal="center" vertical="center" wrapText="1"/>
      <protection locked="0"/>
    </xf>
    <xf numFmtId="0" fontId="31" fillId="42" borderId="10" xfId="0" applyFont="1" applyFill="1" applyBorder="1" applyAlignment="1" applyProtection="1">
      <alignment horizontal="left" vertical="center" wrapText="1"/>
      <protection locked="0"/>
    </xf>
    <xf numFmtId="0" fontId="113" fillId="42" borderId="10" xfId="0" applyFont="1" applyFill="1" applyBorder="1" applyAlignment="1" applyProtection="1">
      <alignment horizontal="left" vertical="center" wrapText="1"/>
      <protection locked="0"/>
    </xf>
    <xf numFmtId="0" fontId="24" fillId="42" borderId="39" xfId="0" applyFont="1" applyFill="1" applyBorder="1" applyAlignment="1">
      <alignment horizontal="center" vertical="center" wrapText="1"/>
    </xf>
    <xf numFmtId="0" fontId="33" fillId="42" borderId="0" xfId="0" applyFont="1" applyFill="1" applyAlignment="1">
      <alignment/>
    </xf>
    <xf numFmtId="0" fontId="28" fillId="43" borderId="50" xfId="0" applyFont="1" applyFill="1" applyBorder="1" applyAlignment="1">
      <alignment horizontal="center" vertical="center"/>
    </xf>
    <xf numFmtId="0" fontId="26" fillId="42" borderId="27" xfId="0" applyFont="1" applyFill="1" applyBorder="1" applyAlignment="1" applyProtection="1">
      <alignment horizontal="left" vertical="center" wrapText="1"/>
      <protection/>
    </xf>
    <xf numFmtId="0" fontId="26" fillId="42" borderId="28" xfId="0" applyFont="1" applyFill="1" applyBorder="1" applyAlignment="1" applyProtection="1">
      <alignment horizontal="left" vertical="center" wrapText="1"/>
      <protection/>
    </xf>
    <xf numFmtId="0" fontId="26" fillId="42" borderId="29" xfId="0" applyFont="1" applyFill="1" applyBorder="1" applyAlignment="1" applyProtection="1">
      <alignment horizontal="left" vertical="center" wrapText="1"/>
      <protection/>
    </xf>
    <xf numFmtId="0" fontId="26" fillId="43" borderId="51" xfId="0" applyFont="1" applyFill="1" applyBorder="1" applyAlignment="1">
      <alignment vertical="center" wrapText="1"/>
    </xf>
    <xf numFmtId="0" fontId="26" fillId="43" borderId="52" xfId="0" applyFont="1" applyFill="1" applyBorder="1" applyAlignment="1">
      <alignment vertical="center" wrapText="1"/>
    </xf>
    <xf numFmtId="0" fontId="23" fillId="43" borderId="53" xfId="0" applyFont="1" applyFill="1" applyBorder="1" applyAlignment="1" applyProtection="1">
      <alignment horizontal="center" vertical="center" textRotation="90" wrapText="1"/>
      <protection/>
    </xf>
    <xf numFmtId="0" fontId="26" fillId="43" borderId="54" xfId="0" applyFont="1" applyFill="1" applyBorder="1" applyAlignment="1" applyProtection="1">
      <alignment horizontal="center" vertical="center" wrapText="1"/>
      <protection/>
    </xf>
    <xf numFmtId="0" fontId="26" fillId="43" borderId="55" xfId="0" applyFont="1" applyFill="1" applyBorder="1" applyAlignment="1" applyProtection="1">
      <alignment horizontal="center" vertical="center" wrapText="1"/>
      <protection/>
    </xf>
    <xf numFmtId="0" fontId="28" fillId="43" borderId="55" xfId="0" applyFont="1" applyFill="1" applyBorder="1" applyAlignment="1" applyProtection="1">
      <alignment horizontal="center" vertical="center" wrapText="1"/>
      <protection/>
    </xf>
    <xf numFmtId="0" fontId="27" fillId="43" borderId="55" xfId="0" applyFont="1" applyFill="1" applyBorder="1" applyAlignment="1" applyProtection="1">
      <alignment horizontal="center" vertical="center" wrapText="1"/>
      <protection/>
    </xf>
    <xf numFmtId="0" fontId="26" fillId="43" borderId="55" xfId="0" applyFont="1" applyFill="1" applyBorder="1" applyAlignment="1">
      <alignment horizontal="center" vertical="center" wrapText="1"/>
    </xf>
    <xf numFmtId="0" fontId="23" fillId="43" borderId="56" xfId="0" applyFont="1" applyFill="1" applyBorder="1" applyAlignment="1" applyProtection="1">
      <alignment horizontal="center" vertical="center" textRotation="90" wrapText="1"/>
      <protection/>
    </xf>
    <xf numFmtId="0" fontId="26" fillId="43" borderId="57" xfId="0" applyFont="1" applyFill="1" applyBorder="1" applyAlignment="1">
      <alignment vertical="center" wrapText="1"/>
    </xf>
    <xf numFmtId="0" fontId="34" fillId="42" borderId="35" xfId="0" applyFont="1" applyFill="1" applyBorder="1" applyAlignment="1" applyProtection="1">
      <alignment vertical="center"/>
      <protection/>
    </xf>
    <xf numFmtId="0" fontId="34" fillId="42" borderId="39" xfId="0" applyFont="1" applyFill="1" applyBorder="1" applyAlignment="1" applyProtection="1">
      <alignment vertical="center"/>
      <protection/>
    </xf>
    <xf numFmtId="0" fontId="65" fillId="42" borderId="0" xfId="0" applyFont="1" applyFill="1" applyAlignment="1">
      <alignment vertical="center"/>
    </xf>
    <xf numFmtId="0" fontId="65" fillId="0" borderId="0" xfId="0" applyFont="1" applyFill="1" applyAlignment="1">
      <alignment vertical="center"/>
    </xf>
    <xf numFmtId="0" fontId="66" fillId="42" borderId="0" xfId="0" applyFont="1" applyFill="1" applyAlignment="1">
      <alignment vertical="center"/>
    </xf>
    <xf numFmtId="0" fontId="66" fillId="0" borderId="0" xfId="0" applyFont="1" applyFill="1" applyAlignment="1">
      <alignment vertical="center"/>
    </xf>
    <xf numFmtId="0" fontId="116" fillId="42" borderId="0" xfId="0" applyFont="1" applyFill="1" applyBorder="1" applyAlignment="1">
      <alignment horizontal="center" vertical="center"/>
    </xf>
    <xf numFmtId="0" fontId="68" fillId="42" borderId="0" xfId="0" applyFont="1" applyFill="1" applyBorder="1" applyAlignment="1">
      <alignment horizontal="center" vertical="center"/>
    </xf>
    <xf numFmtId="0" fontId="69" fillId="42" borderId="0" xfId="0" applyFont="1" applyFill="1" applyBorder="1" applyAlignment="1">
      <alignment horizontal="center" vertical="center"/>
    </xf>
    <xf numFmtId="14" fontId="69" fillId="42" borderId="0" xfId="0" applyNumberFormat="1" applyFont="1" applyFill="1" applyBorder="1" applyAlignment="1">
      <alignment horizontal="center" vertical="center" wrapText="1"/>
    </xf>
    <xf numFmtId="0" fontId="69" fillId="42" borderId="0" xfId="0" applyFont="1" applyFill="1" applyBorder="1" applyAlignment="1">
      <alignment horizontal="center" vertical="center" wrapText="1"/>
    </xf>
    <xf numFmtId="0" fontId="70" fillId="0" borderId="55" xfId="0" applyFont="1" applyFill="1" applyBorder="1" applyAlignment="1">
      <alignment horizontal="center" vertical="center" wrapText="1"/>
    </xf>
    <xf numFmtId="0" fontId="71" fillId="0" borderId="51" xfId="0" applyFont="1" applyFill="1" applyBorder="1" applyAlignment="1">
      <alignment horizontal="center" vertical="center" wrapText="1"/>
    </xf>
    <xf numFmtId="0" fontId="70" fillId="0" borderId="52" xfId="0" applyFont="1" applyFill="1" applyBorder="1" applyAlignment="1">
      <alignment horizontal="center" vertical="center" wrapText="1"/>
    </xf>
    <xf numFmtId="0" fontId="25" fillId="42" borderId="58" xfId="0" applyFont="1" applyFill="1" applyBorder="1" applyAlignment="1">
      <alignment horizontal="center" wrapText="1"/>
    </xf>
    <xf numFmtId="0" fontId="25" fillId="42" borderId="25" xfId="0" applyFont="1" applyFill="1" applyBorder="1" applyAlignment="1">
      <alignment horizontal="center" wrapText="1"/>
    </xf>
    <xf numFmtId="0" fontId="107" fillId="42" borderId="44" xfId="0" applyFont="1" applyFill="1" applyBorder="1" applyAlignment="1" applyProtection="1">
      <alignment horizontal="center" wrapText="1"/>
      <protection locked="0"/>
    </xf>
    <xf numFmtId="0" fontId="25" fillId="42" borderId="10" xfId="0" applyFont="1" applyFill="1" applyBorder="1" applyAlignment="1">
      <alignment horizontal="center" wrapText="1"/>
    </xf>
    <xf numFmtId="0" fontId="22" fillId="42" borderId="10" xfId="0" applyFont="1" applyFill="1" applyBorder="1" applyAlignment="1">
      <alignment horizontal="center"/>
    </xf>
    <xf numFmtId="0" fontId="24" fillId="42" borderId="10" xfId="0" applyFont="1" applyFill="1" applyBorder="1" applyAlignment="1">
      <alignment horizontal="center"/>
    </xf>
    <xf numFmtId="0" fontId="25" fillId="42" borderId="59" xfId="0" applyFont="1" applyFill="1" applyBorder="1" applyAlignment="1">
      <alignment horizontal="center" vertical="center" wrapText="1"/>
    </xf>
    <xf numFmtId="0" fontId="25" fillId="42" borderId="39" xfId="0" applyFont="1" applyFill="1" applyBorder="1" applyAlignment="1">
      <alignment horizontal="center" wrapText="1"/>
    </xf>
    <xf numFmtId="0" fontId="22" fillId="42" borderId="39" xfId="0" applyFont="1" applyFill="1" applyBorder="1" applyAlignment="1">
      <alignment horizontal="center"/>
    </xf>
    <xf numFmtId="0" fontId="24" fillId="42" borderId="39" xfId="0" applyFont="1" applyFill="1" applyBorder="1" applyAlignment="1">
      <alignment horizontal="center"/>
    </xf>
    <xf numFmtId="0" fontId="117" fillId="0" borderId="60" xfId="0" applyFont="1" applyFill="1" applyBorder="1" applyAlignment="1" applyProtection="1">
      <alignment horizontal="center" vertical="center" wrapText="1"/>
      <protection locked="0"/>
    </xf>
    <xf numFmtId="0" fontId="73" fillId="0" borderId="60" xfId="0" applyFont="1" applyFill="1" applyBorder="1" applyAlignment="1">
      <alignment horizontal="center" vertical="center"/>
    </xf>
    <xf numFmtId="0" fontId="117" fillId="0" borderId="51" xfId="0" applyFont="1" applyFill="1" applyBorder="1" applyAlignment="1" applyProtection="1">
      <alignment horizontal="center" vertical="center" wrapText="1"/>
      <protection locked="0"/>
    </xf>
    <xf numFmtId="0" fontId="73" fillId="0" borderId="51" xfId="0" applyFont="1" applyFill="1" applyBorder="1" applyAlignment="1">
      <alignment horizontal="center" vertical="center"/>
    </xf>
    <xf numFmtId="0" fontId="70" fillId="0" borderId="61" xfId="0" applyFont="1" applyFill="1" applyBorder="1" applyAlignment="1">
      <alignment horizontal="center" vertical="center" wrapText="1"/>
    </xf>
    <xf numFmtId="0" fontId="117" fillId="0" borderId="62" xfId="0" applyFont="1" applyFill="1" applyBorder="1" applyAlignment="1" applyProtection="1">
      <alignment horizontal="center" vertical="center" wrapText="1"/>
      <protection locked="0"/>
    </xf>
    <xf numFmtId="0" fontId="73" fillId="0" borderId="62" xfId="0" applyFont="1" applyFill="1" applyBorder="1" applyAlignment="1">
      <alignment horizontal="center" vertical="center"/>
    </xf>
    <xf numFmtId="0" fontId="70" fillId="0" borderId="63" xfId="0" applyFont="1" applyFill="1" applyBorder="1" applyAlignment="1">
      <alignment horizontal="center" vertical="center" wrapText="1"/>
    </xf>
    <xf numFmtId="0" fontId="117" fillId="0" borderId="63" xfId="0" applyFont="1" applyFill="1" applyBorder="1" applyAlignment="1" applyProtection="1">
      <alignment horizontal="center" vertical="center" wrapText="1"/>
      <protection locked="0"/>
    </xf>
    <xf numFmtId="0" fontId="73" fillId="0" borderId="63" xfId="0" applyFont="1" applyFill="1" applyBorder="1" applyAlignment="1">
      <alignment horizontal="center" vertical="center"/>
    </xf>
    <xf numFmtId="0" fontId="70" fillId="43" borderId="64" xfId="0" applyFont="1" applyFill="1" applyBorder="1" applyAlignment="1">
      <alignment vertical="center"/>
    </xf>
    <xf numFmtId="0" fontId="70" fillId="0" borderId="62" xfId="0" applyFont="1" applyFill="1" applyBorder="1" applyAlignment="1">
      <alignment vertical="center"/>
    </xf>
    <xf numFmtId="0" fontId="74" fillId="42" borderId="50" xfId="0" applyFont="1" applyFill="1" applyBorder="1" applyAlignment="1">
      <alignment horizontal="center" vertical="center"/>
    </xf>
    <xf numFmtId="0" fontId="66" fillId="42" borderId="65" xfId="0" applyFont="1" applyFill="1" applyBorder="1" applyAlignment="1">
      <alignment horizontal="center" vertical="center"/>
    </xf>
    <xf numFmtId="0" fontId="66" fillId="42" borderId="0" xfId="0" applyFont="1" applyFill="1" applyBorder="1" applyAlignment="1">
      <alignment vertical="center"/>
    </xf>
    <xf numFmtId="0" fontId="74" fillId="42" borderId="66" xfId="0" applyFont="1" applyFill="1" applyBorder="1" applyAlignment="1">
      <alignment horizontal="center" vertical="center"/>
    </xf>
    <xf numFmtId="0" fontId="74" fillId="42" borderId="67" xfId="0" applyFont="1" applyFill="1" applyBorder="1" applyAlignment="1">
      <alignment horizontal="center" vertical="center"/>
    </xf>
    <xf numFmtId="179" fontId="66" fillId="42" borderId="68" xfId="0" applyNumberFormat="1" applyFont="1" applyFill="1" applyBorder="1" applyAlignment="1">
      <alignment horizontal="center" vertical="center"/>
    </xf>
    <xf numFmtId="0" fontId="74" fillId="42" borderId="69" xfId="0" applyFont="1" applyFill="1" applyBorder="1" applyAlignment="1">
      <alignment horizontal="center" vertical="center"/>
    </xf>
    <xf numFmtId="0" fontId="74" fillId="42" borderId="70" xfId="0" applyFont="1" applyFill="1" applyBorder="1" applyAlignment="1">
      <alignment horizontal="center" vertical="center" wrapText="1"/>
    </xf>
    <xf numFmtId="14" fontId="66" fillId="42" borderId="71" xfId="0" applyNumberFormat="1" applyFont="1" applyFill="1" applyBorder="1" applyAlignment="1">
      <alignment horizontal="center" vertical="center"/>
    </xf>
    <xf numFmtId="0" fontId="66" fillId="42" borderId="0" xfId="0" applyFont="1" applyFill="1" applyAlignment="1">
      <alignment horizontal="center" vertical="center"/>
    </xf>
    <xf numFmtId="0" fontId="74" fillId="42" borderId="0" xfId="0" applyFont="1" applyFill="1" applyAlignment="1">
      <alignment horizontal="right" vertical="center"/>
    </xf>
    <xf numFmtId="0" fontId="66" fillId="42" borderId="0" xfId="0" applyFont="1" applyFill="1" applyBorder="1" applyAlignment="1" quotePrefix="1">
      <alignment vertical="center"/>
    </xf>
    <xf numFmtId="0" fontId="74" fillId="8" borderId="72" xfId="0" applyFont="1" applyFill="1" applyBorder="1" applyAlignment="1">
      <alignment horizontal="center" vertical="center" wrapText="1"/>
    </xf>
    <xf numFmtId="0" fontId="74" fillId="8" borderId="73" xfId="0" applyFont="1" applyFill="1" applyBorder="1" applyAlignment="1">
      <alignment horizontal="center" vertical="center" wrapText="1"/>
    </xf>
    <xf numFmtId="0" fontId="74" fillId="8" borderId="74" xfId="0" applyFont="1" applyFill="1" applyBorder="1" applyAlignment="1">
      <alignment horizontal="center" vertical="center" wrapText="1"/>
    </xf>
    <xf numFmtId="0" fontId="74" fillId="42" borderId="75" xfId="0" applyFont="1" applyFill="1" applyBorder="1" applyAlignment="1">
      <alignment horizontal="center" vertical="center" wrapText="1"/>
    </xf>
    <xf numFmtId="0" fontId="74" fillId="42" borderId="76" xfId="0" applyFont="1" applyFill="1" applyBorder="1" applyAlignment="1">
      <alignment horizontal="left" vertical="center" wrapText="1"/>
    </xf>
    <xf numFmtId="0" fontId="65" fillId="42" borderId="76" xfId="0" applyFont="1" applyFill="1" applyBorder="1" applyAlignment="1">
      <alignment horizontal="left" vertical="center" wrapText="1"/>
    </xf>
    <xf numFmtId="0" fontId="118" fillId="42" borderId="77" xfId="0" applyFont="1" applyFill="1" applyBorder="1" applyAlignment="1">
      <alignment horizontal="center" vertical="center" wrapText="1"/>
    </xf>
    <xf numFmtId="0" fontId="74" fillId="42" borderId="78" xfId="0" applyFont="1" applyFill="1" applyBorder="1" applyAlignment="1">
      <alignment horizontal="center" vertical="center" wrapText="1"/>
    </xf>
    <xf numFmtId="0" fontId="65" fillId="42" borderId="79" xfId="0" applyFont="1" applyFill="1" applyBorder="1" applyAlignment="1">
      <alignment horizontal="left" vertical="center" wrapText="1"/>
    </xf>
    <xf numFmtId="0" fontId="118" fillId="42" borderId="80" xfId="0" applyFont="1" applyFill="1" applyBorder="1" applyAlignment="1">
      <alignment horizontal="center" vertical="center" wrapText="1"/>
    </xf>
    <xf numFmtId="0" fontId="74" fillId="42" borderId="81" xfId="0" applyFont="1" applyFill="1" applyBorder="1" applyAlignment="1">
      <alignment horizontal="center" vertical="center" wrapText="1"/>
    </xf>
    <xf numFmtId="0" fontId="74" fillId="42" borderId="82" xfId="0" applyFont="1" applyFill="1" applyBorder="1" applyAlignment="1">
      <alignment horizontal="left" vertical="center" wrapText="1"/>
    </xf>
    <xf numFmtId="0" fontId="65" fillId="42" borderId="62" xfId="0" applyFont="1" applyFill="1" applyBorder="1" applyAlignment="1">
      <alignment horizontal="left" vertical="center" wrapText="1"/>
    </xf>
    <xf numFmtId="0" fontId="118" fillId="42" borderId="83" xfId="0" applyFont="1" applyFill="1" applyBorder="1" applyAlignment="1">
      <alignment horizontal="center" vertical="center" wrapText="1"/>
    </xf>
    <xf numFmtId="0" fontId="68" fillId="42" borderId="0" xfId="0" applyFont="1" applyFill="1" applyBorder="1" applyAlignment="1">
      <alignment horizontal="center" vertical="center" wrapText="1"/>
    </xf>
    <xf numFmtId="0" fontId="69" fillId="42" borderId="0" xfId="0" applyFont="1" applyFill="1" applyBorder="1" applyAlignment="1">
      <alignment horizontal="left" vertical="center" wrapText="1"/>
    </xf>
    <xf numFmtId="0" fontId="119" fillId="42" borderId="0" xfId="0" applyFont="1" applyFill="1" applyBorder="1" applyAlignment="1">
      <alignment horizontal="center" vertical="center" wrapText="1"/>
    </xf>
    <xf numFmtId="0" fontId="74" fillId="8" borderId="84" xfId="0" applyFont="1" applyFill="1" applyBorder="1" applyAlignment="1">
      <alignment horizontal="center" vertical="center" wrapText="1"/>
    </xf>
    <xf numFmtId="0" fontId="74" fillId="8" borderId="85" xfId="0" applyFont="1" applyFill="1" applyBorder="1" applyAlignment="1">
      <alignment horizontal="center" vertical="center" wrapText="1"/>
    </xf>
    <xf numFmtId="0" fontId="74" fillId="39" borderId="76" xfId="0" applyFont="1" applyFill="1" applyBorder="1" applyAlignment="1">
      <alignment horizontal="center" vertical="center" wrapText="1"/>
    </xf>
    <xf numFmtId="0" fontId="20" fillId="39" borderId="0" xfId="0" applyFont="1" applyFill="1" applyAlignment="1">
      <alignment horizontal="left" vertical="center" wrapText="1"/>
    </xf>
    <xf numFmtId="0" fontId="65" fillId="39" borderId="79" xfId="0" applyFont="1" applyFill="1" applyBorder="1" applyAlignment="1">
      <alignment horizontal="left" vertical="center" wrapText="1"/>
    </xf>
    <xf numFmtId="0" fontId="74" fillId="42" borderId="79" xfId="0" applyFont="1" applyFill="1" applyBorder="1" applyAlignment="1">
      <alignment horizontal="center" vertical="center" wrapText="1"/>
    </xf>
    <xf numFmtId="0" fontId="74" fillId="42" borderId="86" xfId="0" applyFont="1" applyFill="1" applyBorder="1" applyAlignment="1">
      <alignment horizontal="center" vertical="center" wrapText="1"/>
    </xf>
    <xf numFmtId="0" fontId="74" fillId="42" borderId="62" xfId="0" applyFont="1" applyFill="1" applyBorder="1" applyAlignment="1">
      <alignment horizontal="center" vertical="center" wrapText="1"/>
    </xf>
    <xf numFmtId="0" fontId="69" fillId="42" borderId="0" xfId="0" applyFont="1" applyFill="1" applyBorder="1" applyAlignment="1">
      <alignment horizontal="left" vertical="center"/>
    </xf>
    <xf numFmtId="0" fontId="69" fillId="42" borderId="0" xfId="0" applyFont="1" applyFill="1" applyBorder="1" applyAlignment="1">
      <alignment vertical="center"/>
    </xf>
    <xf numFmtId="0" fontId="68" fillId="42" borderId="0" xfId="0" applyFont="1" applyFill="1" applyBorder="1" applyAlignment="1">
      <alignment vertical="center" wrapText="1"/>
    </xf>
    <xf numFmtId="0" fontId="74" fillId="43" borderId="87" xfId="0" applyFont="1" applyFill="1" applyBorder="1" applyAlignment="1">
      <alignment horizontal="center" vertical="center"/>
    </xf>
    <xf numFmtId="0" fontId="74" fillId="43" borderId="88" xfId="0" applyFont="1" applyFill="1" applyBorder="1" applyAlignment="1">
      <alignment horizontal="center" vertical="center"/>
    </xf>
    <xf numFmtId="0" fontId="74" fillId="43" borderId="89" xfId="0" applyFont="1" applyFill="1" applyBorder="1" applyAlignment="1">
      <alignment horizontal="center" vertical="center"/>
    </xf>
    <xf numFmtId="0" fontId="66" fillId="42" borderId="76" xfId="0" applyFont="1" applyFill="1" applyBorder="1" applyAlignment="1">
      <alignment horizontal="center" vertical="center" wrapText="1"/>
    </xf>
    <xf numFmtId="0" fontId="66" fillId="42" borderId="90" xfId="0" applyFont="1" applyFill="1" applyBorder="1" applyAlignment="1">
      <alignment vertical="center"/>
    </xf>
    <xf numFmtId="0" fontId="66" fillId="42" borderId="79" xfId="0" applyFont="1" applyFill="1" applyBorder="1" applyAlignment="1">
      <alignment horizontal="center" vertical="center" wrapText="1"/>
    </xf>
    <xf numFmtId="0" fontId="66" fillId="42" borderId="67" xfId="0" applyFont="1" applyFill="1" applyBorder="1" applyAlignment="1">
      <alignment vertical="center"/>
    </xf>
    <xf numFmtId="0" fontId="66" fillId="42" borderId="80" xfId="0" applyFont="1" applyFill="1" applyBorder="1" applyAlignment="1">
      <alignment vertical="center"/>
    </xf>
    <xf numFmtId="0" fontId="66" fillId="42" borderId="62" xfId="0" applyFont="1" applyFill="1" applyBorder="1" applyAlignment="1">
      <alignment horizontal="center" vertical="center" wrapText="1"/>
    </xf>
    <xf numFmtId="0" fontId="66" fillId="42" borderId="70" xfId="0" applyFont="1" applyFill="1" applyBorder="1" applyAlignment="1">
      <alignment vertical="center"/>
    </xf>
    <xf numFmtId="0" fontId="66" fillId="42" borderId="83" xfId="0" applyFont="1" applyFill="1" applyBorder="1" applyAlignment="1">
      <alignment vertical="center"/>
    </xf>
    <xf numFmtId="0" fontId="20" fillId="42" borderId="91" xfId="0" applyFont="1" applyFill="1" applyBorder="1" applyAlignment="1">
      <alignment horizontal="justify" vertical="center" wrapText="1"/>
    </xf>
    <xf numFmtId="0" fontId="0" fillId="42" borderId="91" xfId="0" applyFill="1" applyBorder="1" applyAlignment="1">
      <alignment vertical="top" wrapText="1"/>
    </xf>
    <xf numFmtId="0" fontId="20" fillId="42" borderId="92" xfId="0" applyFont="1" applyFill="1" applyBorder="1" applyAlignment="1">
      <alignment horizontal="justify" vertical="center" wrapText="1"/>
    </xf>
    <xf numFmtId="0" fontId="0" fillId="42" borderId="92" xfId="0" applyFill="1" applyBorder="1" applyAlignment="1">
      <alignment vertical="top" wrapText="1"/>
    </xf>
    <xf numFmtId="0" fontId="20" fillId="42" borderId="91" xfId="0" applyFont="1" applyFill="1" applyBorder="1" applyAlignment="1">
      <alignment vertical="center" wrapText="1"/>
    </xf>
    <xf numFmtId="0" fontId="20" fillId="42" borderId="92" xfId="0" applyFont="1" applyFill="1" applyBorder="1" applyAlignment="1">
      <alignment vertical="center" wrapText="1"/>
    </xf>
    <xf numFmtId="0" fontId="26" fillId="42" borderId="10" xfId="0" applyFont="1" applyFill="1" applyBorder="1" applyAlignment="1" applyProtection="1">
      <alignment horizontal="center" vertical="center" wrapText="1"/>
      <protection locked="0"/>
    </xf>
    <xf numFmtId="0" fontId="31" fillId="42" borderId="10" xfId="0" applyFont="1" applyFill="1" applyBorder="1" applyAlignment="1" applyProtection="1">
      <alignment horizontal="left" vertical="center" wrapText="1"/>
      <protection/>
    </xf>
    <xf numFmtId="0" fontId="113" fillId="0" borderId="10" xfId="0" applyFont="1" applyFill="1" applyBorder="1" applyAlignment="1" applyProtection="1">
      <alignment wrapText="1"/>
      <protection/>
    </xf>
    <xf numFmtId="0" fontId="120" fillId="42" borderId="0" xfId="0" applyFont="1" applyFill="1" applyAlignment="1">
      <alignment/>
    </xf>
    <xf numFmtId="0" fontId="120" fillId="42" borderId="0" xfId="0" applyFont="1" applyFill="1" applyAlignment="1">
      <alignment horizontal="center"/>
    </xf>
    <xf numFmtId="0" fontId="120" fillId="42" borderId="0" xfId="0" applyFont="1" applyFill="1" applyBorder="1" applyAlignment="1">
      <alignment horizontal="center"/>
    </xf>
    <xf numFmtId="0" fontId="121" fillId="42" borderId="30" xfId="0" applyFont="1" applyFill="1" applyBorder="1" applyAlignment="1">
      <alignment horizontal="center"/>
    </xf>
    <xf numFmtId="0" fontId="121" fillId="42" borderId="0" xfId="0" applyFont="1" applyFill="1" applyBorder="1" applyAlignment="1">
      <alignment horizontal="center"/>
    </xf>
    <xf numFmtId="0" fontId="121" fillId="44" borderId="93" xfId="0" applyFont="1" applyFill="1" applyBorder="1" applyAlignment="1">
      <alignment horizontal="center" vertical="center" wrapText="1"/>
    </xf>
    <xf numFmtId="0" fontId="121" fillId="44" borderId="94" xfId="0" applyFont="1" applyFill="1" applyBorder="1" applyAlignment="1">
      <alignment horizontal="center" vertical="center" wrapText="1"/>
    </xf>
    <xf numFmtId="0" fontId="121" fillId="44" borderId="95" xfId="0" applyFont="1" applyFill="1" applyBorder="1" applyAlignment="1">
      <alignment horizontal="center" vertical="center" wrapText="1"/>
    </xf>
    <xf numFmtId="0" fontId="79" fillId="42" borderId="34" xfId="0" applyFont="1" applyFill="1" applyBorder="1" applyAlignment="1">
      <alignment vertical="center" wrapText="1"/>
    </xf>
    <xf numFmtId="0" fontId="120" fillId="42" borderId="35" xfId="0" applyFont="1" applyFill="1" applyBorder="1" applyAlignment="1">
      <alignment horizontal="left" vertical="center" wrapText="1"/>
    </xf>
    <xf numFmtId="0" fontId="120" fillId="42" borderId="42" xfId="0" applyFont="1" applyFill="1" applyBorder="1" applyAlignment="1">
      <alignment horizontal="left" vertical="center" wrapText="1"/>
    </xf>
    <xf numFmtId="0" fontId="0" fillId="42" borderId="35" xfId="0" applyFont="1" applyFill="1" applyBorder="1" applyAlignment="1">
      <alignment horizontal="justify" vertical="center" wrapText="1"/>
    </xf>
    <xf numFmtId="0" fontId="24" fillId="42" borderId="96" xfId="0" applyFont="1" applyFill="1" applyBorder="1" applyAlignment="1">
      <alignment horizontal="center" vertical="center" wrapText="1"/>
    </xf>
    <xf numFmtId="0" fontId="24" fillId="42" borderId="33" xfId="0" applyFont="1" applyFill="1" applyBorder="1" applyAlignment="1">
      <alignment horizontal="center" vertical="center" wrapText="1"/>
    </xf>
    <xf numFmtId="0" fontId="24" fillId="35" borderId="94" xfId="0" applyFont="1" applyFill="1" applyBorder="1" applyAlignment="1">
      <alignment vertical="center" wrapText="1"/>
    </xf>
    <xf numFmtId="0" fontId="24" fillId="45" borderId="94" xfId="0" applyFont="1" applyFill="1" applyBorder="1" applyAlignment="1">
      <alignment horizontal="center" vertical="center" wrapText="1"/>
    </xf>
    <xf numFmtId="0" fontId="24" fillId="35" borderId="97" xfId="0" applyFont="1" applyFill="1" applyBorder="1" applyAlignment="1">
      <alignment vertical="center" wrapText="1"/>
    </xf>
    <xf numFmtId="0" fontId="0" fillId="42" borderId="10" xfId="0" applyFont="1" applyFill="1" applyBorder="1" applyAlignment="1">
      <alignment horizontal="justify" vertical="center" wrapText="1"/>
    </xf>
    <xf numFmtId="0" fontId="79" fillId="42" borderId="59" xfId="0" applyFont="1" applyFill="1" applyBorder="1" applyAlignment="1">
      <alignment vertical="center" wrapText="1"/>
    </xf>
    <xf numFmtId="0" fontId="120" fillId="42" borderId="10" xfId="0" applyFont="1" applyFill="1" applyBorder="1" applyAlignment="1">
      <alignment horizontal="left" vertical="center" wrapText="1"/>
    </xf>
    <xf numFmtId="0" fontId="120" fillId="42" borderId="98" xfId="0" applyFont="1" applyFill="1" applyBorder="1" applyAlignment="1">
      <alignment horizontal="left" vertical="center" wrapText="1"/>
    </xf>
    <xf numFmtId="0" fontId="24" fillId="42" borderId="99" xfId="0" applyFont="1" applyFill="1" applyBorder="1" applyAlignment="1">
      <alignment horizontal="center" vertical="center" wrapText="1"/>
    </xf>
    <xf numFmtId="0" fontId="24" fillId="45" borderId="25" xfId="0" applyFont="1" applyFill="1" applyBorder="1" applyAlignment="1">
      <alignment horizontal="center" vertical="center" wrapText="1"/>
    </xf>
    <xf numFmtId="0" fontId="24" fillId="35" borderId="32" xfId="0" applyFont="1" applyFill="1" applyBorder="1" applyAlignment="1">
      <alignment vertical="center" wrapText="1"/>
    </xf>
    <xf numFmtId="0" fontId="0" fillId="42" borderId="39" xfId="0" applyFont="1" applyFill="1" applyBorder="1" applyAlignment="1">
      <alignment horizontal="justify" vertical="center" wrapText="1"/>
    </xf>
    <xf numFmtId="0" fontId="24" fillId="42" borderId="100" xfId="0" applyFont="1" applyFill="1" applyBorder="1" applyAlignment="1">
      <alignment horizontal="center" vertical="center" wrapText="1"/>
    </xf>
    <xf numFmtId="0" fontId="24" fillId="45" borderId="101" xfId="0" applyFont="1" applyFill="1" applyBorder="1" applyAlignment="1">
      <alignment horizontal="center" vertical="center" wrapText="1"/>
    </xf>
    <xf numFmtId="0" fontId="120" fillId="42" borderId="0" xfId="0" applyFont="1" applyFill="1" applyBorder="1" applyAlignment="1">
      <alignment/>
    </xf>
    <xf numFmtId="0" fontId="120" fillId="0" borderId="0" xfId="0" applyFont="1" applyAlignment="1">
      <alignment/>
    </xf>
    <xf numFmtId="0" fontId="120" fillId="0" borderId="0" xfId="0" applyFont="1" applyAlignment="1">
      <alignment horizontal="center"/>
    </xf>
    <xf numFmtId="0" fontId="25" fillId="44" borderId="13" xfId="0" applyFont="1" applyFill="1" applyBorder="1" applyAlignment="1">
      <alignment horizontal="center" vertical="center" wrapText="1"/>
    </xf>
    <xf numFmtId="0" fontId="25" fillId="44" borderId="102" xfId="0" applyFont="1" applyFill="1" applyBorder="1" applyAlignment="1">
      <alignment horizontal="center" vertical="center" wrapText="1"/>
    </xf>
    <xf numFmtId="0" fontId="25" fillId="44" borderId="96" xfId="0" applyFont="1" applyFill="1" applyBorder="1" applyAlignment="1">
      <alignment horizontal="center" vertical="center" wrapText="1"/>
    </xf>
    <xf numFmtId="0" fontId="25" fillId="44" borderId="99" xfId="0" applyFont="1" applyFill="1" applyBorder="1" applyAlignment="1">
      <alignment horizontal="center" vertical="center" wrapText="1"/>
    </xf>
    <xf numFmtId="0" fontId="121" fillId="42" borderId="27" xfId="0" applyFont="1" applyFill="1" applyBorder="1" applyAlignment="1">
      <alignment horizontal="center"/>
    </xf>
    <xf numFmtId="0" fontId="121" fillId="42" borderId="28" xfId="0" applyFont="1" applyFill="1" applyBorder="1" applyAlignment="1">
      <alignment horizontal="center"/>
    </xf>
    <xf numFmtId="0" fontId="121" fillId="42" borderId="29" xfId="0" applyFont="1" applyFill="1" applyBorder="1" applyAlignment="1">
      <alignment horizontal="center"/>
    </xf>
    <xf numFmtId="0" fontId="120" fillId="42" borderId="28" xfId="0" applyFont="1" applyFill="1" applyBorder="1" applyAlignment="1">
      <alignment horizontal="center"/>
    </xf>
    <xf numFmtId="0" fontId="120" fillId="42" borderId="29" xfId="0" applyFont="1" applyFill="1" applyBorder="1" applyAlignment="1">
      <alignment/>
    </xf>
    <xf numFmtId="0" fontId="0" fillId="42" borderId="98" xfId="0" applyFont="1" applyFill="1" applyBorder="1" applyAlignment="1">
      <alignment horizontal="justify" vertical="center" wrapText="1"/>
    </xf>
    <xf numFmtId="0" fontId="0" fillId="0" borderId="98" xfId="0" applyFont="1" applyBorder="1" applyAlignment="1">
      <alignment vertical="center" wrapText="1"/>
    </xf>
    <xf numFmtId="0" fontId="25" fillId="44" borderId="31" xfId="0" applyFont="1" applyFill="1" applyBorder="1" applyAlignment="1">
      <alignment horizontal="center" vertical="center" wrapText="1"/>
    </xf>
    <xf numFmtId="0" fontId="0" fillId="42" borderId="39" xfId="0" applyFont="1" applyFill="1" applyBorder="1" applyAlignment="1">
      <alignment horizontal="center" vertical="center" wrapText="1"/>
    </xf>
    <xf numFmtId="0" fontId="19" fillId="14" borderId="103" xfId="0" applyFont="1" applyFill="1" applyBorder="1" applyAlignment="1">
      <alignment horizontal="justify" vertical="center" wrapText="1"/>
    </xf>
    <xf numFmtId="0" fontId="19" fillId="14" borderId="104" xfId="0" applyFont="1" applyFill="1" applyBorder="1" applyAlignment="1">
      <alignment horizontal="justify" vertical="center" wrapText="1"/>
    </xf>
    <xf numFmtId="14" fontId="65" fillId="0" borderId="76" xfId="0" applyNumberFormat="1" applyFont="1" applyFill="1" applyBorder="1" applyAlignment="1">
      <alignment vertical="center"/>
    </xf>
    <xf numFmtId="14" fontId="65" fillId="0" borderId="79" xfId="0" applyNumberFormat="1" applyFont="1" applyFill="1" applyBorder="1" applyAlignment="1">
      <alignment vertical="center"/>
    </xf>
    <xf numFmtId="14" fontId="66" fillId="42" borderId="77" xfId="0" applyNumberFormat="1" applyFont="1" applyFill="1" applyBorder="1" applyAlignment="1">
      <alignment vertical="center"/>
    </xf>
    <xf numFmtId="14" fontId="66" fillId="42" borderId="80" xfId="0" applyNumberFormat="1" applyFont="1" applyFill="1" applyBorder="1" applyAlignment="1">
      <alignment vertical="center"/>
    </xf>
    <xf numFmtId="0" fontId="70" fillId="43" borderId="105" xfId="0" applyFont="1" applyFill="1" applyBorder="1" applyAlignment="1">
      <alignment vertical="center"/>
    </xf>
    <xf numFmtId="0" fontId="70" fillId="43" borderId="106" xfId="0" applyFont="1" applyFill="1" applyBorder="1" applyAlignment="1">
      <alignment vertical="center"/>
    </xf>
    <xf numFmtId="0" fontId="36" fillId="44" borderId="107" xfId="0" applyFont="1" applyFill="1" applyBorder="1" applyAlignment="1">
      <alignment horizontal="center" vertical="top" wrapText="1"/>
    </xf>
    <xf numFmtId="0" fontId="36" fillId="44" borderId="26" xfId="0" applyFont="1" applyFill="1" applyBorder="1" applyAlignment="1">
      <alignment horizontal="center" vertical="top" wrapText="1"/>
    </xf>
    <xf numFmtId="0" fontId="36" fillId="44" borderId="28" xfId="0" applyFont="1" applyFill="1" applyBorder="1" applyAlignment="1">
      <alignment horizontal="center" vertical="top" wrapText="1"/>
    </xf>
    <xf numFmtId="0" fontId="36" fillId="44" borderId="102" xfId="0" applyFont="1" applyFill="1" applyBorder="1" applyAlignment="1">
      <alignment horizontal="center" vertical="top" wrapText="1"/>
    </xf>
    <xf numFmtId="0" fontId="37" fillId="42" borderId="96" xfId="0" applyFont="1" applyFill="1" applyBorder="1" applyAlignment="1" applyProtection="1">
      <alignment vertical="center" wrapText="1"/>
      <protection locked="0"/>
    </xf>
    <xf numFmtId="0" fontId="37" fillId="42" borderId="36" xfId="0" applyFont="1" applyFill="1" applyBorder="1" applyAlignment="1" applyProtection="1">
      <alignment vertical="center" wrapText="1"/>
      <protection locked="0"/>
    </xf>
    <xf numFmtId="0" fontId="37" fillId="42" borderId="99" xfId="0" applyFont="1" applyFill="1" applyBorder="1" applyAlignment="1" applyProtection="1">
      <alignment vertical="center" wrapText="1"/>
      <protection locked="0"/>
    </xf>
    <xf numFmtId="0" fontId="37" fillId="42" borderId="108" xfId="0" applyFont="1" applyFill="1" applyBorder="1" applyAlignment="1" applyProtection="1">
      <alignment vertical="center" wrapText="1"/>
      <protection locked="0"/>
    </xf>
    <xf numFmtId="14" fontId="37" fillId="42" borderId="99" xfId="0" applyNumberFormat="1" applyFont="1" applyFill="1" applyBorder="1" applyAlignment="1">
      <alignment horizontal="center" vertical="top" wrapText="1"/>
    </xf>
    <xf numFmtId="14" fontId="37" fillId="42" borderId="108" xfId="0" applyNumberFormat="1" applyFont="1" applyFill="1" applyBorder="1" applyAlignment="1">
      <alignment horizontal="center" vertical="top" wrapText="1"/>
    </xf>
    <xf numFmtId="0" fontId="37" fillId="42" borderId="109" xfId="0" applyFont="1" applyFill="1" applyBorder="1" applyAlignment="1">
      <alignment vertical="center" wrapText="1"/>
    </xf>
    <xf numFmtId="14" fontId="37" fillId="42" borderId="109" xfId="0" applyNumberFormat="1" applyFont="1" applyFill="1" applyBorder="1" applyAlignment="1">
      <alignment vertical="center" wrapText="1"/>
    </xf>
    <xf numFmtId="0" fontId="120" fillId="42" borderId="27" xfId="0" applyFont="1" applyFill="1" applyBorder="1" applyAlignment="1">
      <alignment/>
    </xf>
    <xf numFmtId="0" fontId="120" fillId="42" borderId="28" xfId="0" applyFont="1" applyFill="1" applyBorder="1" applyAlignment="1">
      <alignment/>
    </xf>
    <xf numFmtId="0" fontId="120" fillId="42" borderId="29" xfId="0" applyFont="1" applyFill="1" applyBorder="1" applyAlignment="1">
      <alignment horizontal="center"/>
    </xf>
    <xf numFmtId="0" fontId="37" fillId="42" borderId="100" xfId="0" applyFont="1" applyFill="1" applyBorder="1" applyAlignment="1" applyProtection="1">
      <alignment vertical="center" wrapText="1"/>
      <protection locked="0"/>
    </xf>
    <xf numFmtId="0" fontId="37" fillId="42" borderId="40" xfId="0" applyFont="1" applyFill="1" applyBorder="1" applyAlignment="1" applyProtection="1">
      <alignment vertical="center" wrapText="1"/>
      <protection locked="0"/>
    </xf>
    <xf numFmtId="14" fontId="37" fillId="42" borderId="100" xfId="0" applyNumberFormat="1" applyFont="1" applyFill="1" applyBorder="1" applyAlignment="1">
      <alignment horizontal="center" vertical="top" wrapText="1"/>
    </xf>
    <xf numFmtId="14" fontId="37" fillId="42" borderId="40" xfId="0" applyNumberFormat="1" applyFont="1" applyFill="1" applyBorder="1" applyAlignment="1">
      <alignment horizontal="center" vertical="top" wrapText="1"/>
    </xf>
    <xf numFmtId="0" fontId="37" fillId="42" borderId="16" xfId="0" applyFont="1" applyFill="1" applyBorder="1" applyAlignment="1">
      <alignment vertical="center" wrapText="1"/>
    </xf>
    <xf numFmtId="14" fontId="37" fillId="42" borderId="16" xfId="0" applyNumberFormat="1" applyFont="1" applyFill="1" applyBorder="1" applyAlignment="1">
      <alignment vertical="center" wrapText="1"/>
    </xf>
    <xf numFmtId="0" fontId="79" fillId="35" borderId="12" xfId="0" applyFont="1" applyFill="1" applyBorder="1" applyAlignment="1">
      <alignment horizontal="center" vertical="center" wrapText="1"/>
    </xf>
    <xf numFmtId="0" fontId="20" fillId="42" borderId="110" xfId="0" applyFont="1" applyFill="1" applyBorder="1" applyAlignment="1">
      <alignment horizontal="justify" vertical="center" wrapText="1"/>
    </xf>
    <xf numFmtId="0" fontId="20" fillId="42" borderId="111" xfId="0" applyFont="1" applyFill="1" applyBorder="1" applyAlignment="1">
      <alignment horizontal="justify" vertical="center" wrapText="1"/>
    </xf>
    <xf numFmtId="0" fontId="20" fillId="42" borderId="112" xfId="0" applyFont="1" applyFill="1" applyBorder="1" applyAlignment="1">
      <alignment horizontal="justify" vertical="center" wrapText="1"/>
    </xf>
    <xf numFmtId="0" fontId="19" fillId="14" borderId="110" xfId="0" applyFont="1" applyFill="1" applyBorder="1" applyAlignment="1">
      <alignment horizontal="justify" vertical="center" wrapText="1"/>
    </xf>
    <xf numFmtId="0" fontId="19" fillId="14" borderId="111" xfId="0" applyFont="1" applyFill="1" applyBorder="1" applyAlignment="1">
      <alignment horizontal="justify" vertical="center" wrapText="1"/>
    </xf>
    <xf numFmtId="0" fontId="19" fillId="14" borderId="112" xfId="0" applyFont="1" applyFill="1" applyBorder="1" applyAlignment="1">
      <alignment horizontal="justify" vertical="center" wrapText="1"/>
    </xf>
    <xf numFmtId="0" fontId="103" fillId="14" borderId="107" xfId="0" applyFont="1" applyFill="1" applyBorder="1" applyAlignment="1">
      <alignment horizontal="center"/>
    </xf>
    <xf numFmtId="0" fontId="103" fillId="14" borderId="106" xfId="0" applyFont="1" applyFill="1" applyBorder="1" applyAlignment="1">
      <alignment horizontal="center"/>
    </xf>
    <xf numFmtId="0" fontId="103" fillId="14" borderId="26" xfId="0" applyFont="1" applyFill="1" applyBorder="1" applyAlignment="1">
      <alignment horizontal="center"/>
    </xf>
    <xf numFmtId="0" fontId="103" fillId="14" borderId="102" xfId="0" applyFont="1" applyFill="1" applyBorder="1" applyAlignment="1">
      <alignment horizontal="left" vertical="center" wrapText="1"/>
    </xf>
    <xf numFmtId="0" fontId="103" fillId="14" borderId="109" xfId="0" applyFont="1" applyFill="1" applyBorder="1" applyAlignment="1">
      <alignment horizontal="left" vertical="center" wrapText="1"/>
    </xf>
    <xf numFmtId="0" fontId="103" fillId="14" borderId="16" xfId="0" applyFont="1" applyFill="1" applyBorder="1" applyAlignment="1">
      <alignment horizontal="left" vertical="center" wrapText="1"/>
    </xf>
    <xf numFmtId="0" fontId="0" fillId="42" borderId="27" xfId="0" applyFont="1" applyFill="1" applyBorder="1" applyAlignment="1">
      <alignment horizontal="left" vertical="center" wrapText="1"/>
    </xf>
    <xf numFmtId="0" fontId="0" fillId="42" borderId="28" xfId="0" applyFill="1" applyBorder="1" applyAlignment="1">
      <alignment horizontal="left" vertical="center" wrapText="1"/>
    </xf>
    <xf numFmtId="0" fontId="0" fillId="42" borderId="29" xfId="0" applyFill="1" applyBorder="1" applyAlignment="1">
      <alignment horizontal="left" vertical="center" wrapText="1"/>
    </xf>
    <xf numFmtId="0" fontId="0" fillId="42" borderId="30" xfId="0" applyFill="1" applyBorder="1" applyAlignment="1">
      <alignment horizontal="left" vertical="center" wrapText="1"/>
    </xf>
    <xf numFmtId="0" fontId="0" fillId="42" borderId="0" xfId="0" applyFill="1" applyBorder="1" applyAlignment="1">
      <alignment horizontal="left" vertical="center" wrapText="1"/>
    </xf>
    <xf numFmtId="0" fontId="0" fillId="42" borderId="14" xfId="0" applyFill="1" applyBorder="1" applyAlignment="1">
      <alignment horizontal="left" vertical="center" wrapText="1"/>
    </xf>
    <xf numFmtId="0" fontId="0" fillId="42" borderId="31" xfId="0" applyFill="1" applyBorder="1" applyAlignment="1">
      <alignment horizontal="left" vertical="center" wrapText="1"/>
    </xf>
    <xf numFmtId="0" fontId="0" fillId="42" borderId="11" xfId="0" applyFill="1" applyBorder="1" applyAlignment="1">
      <alignment horizontal="left" vertical="center" wrapText="1"/>
    </xf>
    <xf numFmtId="0" fontId="0" fillId="42" borderId="15" xfId="0" applyFill="1" applyBorder="1" applyAlignment="1">
      <alignment horizontal="left" vertical="center" wrapText="1"/>
    </xf>
    <xf numFmtId="0" fontId="68" fillId="8" borderId="84" xfId="0" applyFont="1" applyFill="1" applyBorder="1" applyAlignment="1">
      <alignment horizontal="center" vertical="center" wrapText="1"/>
    </xf>
    <xf numFmtId="0" fontId="68" fillId="8" borderId="85" xfId="0" applyFont="1" applyFill="1" applyBorder="1" applyAlignment="1">
      <alignment horizontal="center" vertical="center" wrapText="1"/>
    </xf>
    <xf numFmtId="0" fontId="68" fillId="8" borderId="113" xfId="0" applyFont="1" applyFill="1" applyBorder="1" applyAlignment="1">
      <alignment horizontal="center" vertical="center" wrapText="1"/>
    </xf>
    <xf numFmtId="0" fontId="68" fillId="8" borderId="86" xfId="0" applyFont="1" applyFill="1" applyBorder="1" applyAlignment="1">
      <alignment horizontal="center" vertical="center" wrapText="1"/>
    </xf>
    <xf numFmtId="0" fontId="68" fillId="8" borderId="62" xfId="0" applyFont="1" applyFill="1" applyBorder="1" applyAlignment="1">
      <alignment horizontal="center" vertical="center" wrapText="1"/>
    </xf>
    <xf numFmtId="0" fontId="69" fillId="8" borderId="62" xfId="0" applyFont="1" applyFill="1" applyBorder="1" applyAlignment="1">
      <alignment horizontal="center" vertical="center" wrapText="1"/>
    </xf>
    <xf numFmtId="0" fontId="69" fillId="42" borderId="62" xfId="0" applyFont="1" applyFill="1" applyBorder="1" applyAlignment="1">
      <alignment horizontal="left" vertical="center" wrapText="1"/>
    </xf>
    <xf numFmtId="0" fontId="69" fillId="42" borderId="83" xfId="0" applyFont="1" applyFill="1" applyBorder="1" applyAlignment="1">
      <alignment horizontal="left" vertical="center" wrapText="1"/>
    </xf>
    <xf numFmtId="0" fontId="68" fillId="42" borderId="0" xfId="0" applyFont="1" applyFill="1" applyBorder="1" applyAlignment="1">
      <alignment horizontal="left" vertical="center"/>
    </xf>
    <xf numFmtId="0" fontId="66" fillId="39" borderId="76" xfId="0" applyFont="1" applyFill="1" applyBorder="1" applyAlignment="1">
      <alignment horizontal="left" vertical="center" wrapText="1"/>
    </xf>
    <xf numFmtId="0" fontId="66" fillId="42" borderId="69" xfId="0" applyFont="1" applyFill="1" applyBorder="1" applyAlignment="1">
      <alignment horizontal="center" vertical="center"/>
    </xf>
    <xf numFmtId="0" fontId="66" fillId="42" borderId="62" xfId="0" applyFont="1" applyFill="1" applyBorder="1" applyAlignment="1">
      <alignment horizontal="center" vertical="center"/>
    </xf>
    <xf numFmtId="14" fontId="66" fillId="42" borderId="62" xfId="0" applyNumberFormat="1" applyFont="1" applyFill="1" applyBorder="1" applyAlignment="1">
      <alignment horizontal="center" vertical="center"/>
    </xf>
    <xf numFmtId="0" fontId="66" fillId="42" borderId="114" xfId="0" applyFont="1" applyFill="1" applyBorder="1" applyAlignment="1">
      <alignment horizontal="center" vertical="center"/>
    </xf>
    <xf numFmtId="0" fontId="66" fillId="42" borderId="86" xfId="0" applyFont="1" applyFill="1" applyBorder="1" applyAlignment="1">
      <alignment horizontal="center" vertical="center"/>
    </xf>
    <xf numFmtId="0" fontId="66" fillId="42" borderId="71" xfId="0" applyFont="1" applyFill="1" applyBorder="1" applyAlignment="1">
      <alignment horizontal="center" vertical="center"/>
    </xf>
    <xf numFmtId="0" fontId="68" fillId="43" borderId="84" xfId="0" applyFont="1" applyFill="1" applyBorder="1" applyAlignment="1">
      <alignment horizontal="center" vertical="center" wrapText="1"/>
    </xf>
    <xf numFmtId="0" fontId="68" fillId="43" borderId="85" xfId="0" applyFont="1" applyFill="1" applyBorder="1" applyAlignment="1">
      <alignment horizontal="center" vertical="center" wrapText="1"/>
    </xf>
    <xf numFmtId="0" fontId="68" fillId="43" borderId="65" xfId="0" applyFont="1" applyFill="1" applyBorder="1" applyAlignment="1">
      <alignment horizontal="center" vertical="center" wrapText="1"/>
    </xf>
    <xf numFmtId="0" fontId="74" fillId="42" borderId="84" xfId="0" applyFont="1" applyFill="1" applyBorder="1" applyAlignment="1">
      <alignment horizontal="center" vertical="center"/>
    </xf>
    <xf numFmtId="0" fontId="74" fillId="42" borderId="65" xfId="0" applyFont="1" applyFill="1" applyBorder="1" applyAlignment="1">
      <alignment horizontal="center" vertical="center"/>
    </xf>
    <xf numFmtId="0" fontId="74" fillId="42" borderId="78" xfId="0" applyFont="1" applyFill="1" applyBorder="1" applyAlignment="1">
      <alignment horizontal="center" vertical="center"/>
    </xf>
    <xf numFmtId="0" fontId="74" fillId="42" borderId="68" xfId="0" applyFont="1" applyFill="1" applyBorder="1" applyAlignment="1">
      <alignment horizontal="center" vertical="center"/>
    </xf>
    <xf numFmtId="0" fontId="74" fillId="42" borderId="86" xfId="0" applyFont="1" applyFill="1" applyBorder="1" applyAlignment="1">
      <alignment horizontal="center" vertical="center"/>
    </xf>
    <xf numFmtId="0" fontId="74" fillId="42" borderId="71" xfId="0" applyFont="1" applyFill="1" applyBorder="1" applyAlignment="1">
      <alignment horizontal="center" vertical="center"/>
    </xf>
    <xf numFmtId="0" fontId="74" fillId="42" borderId="115" xfId="0" applyFont="1" applyFill="1" applyBorder="1" applyAlignment="1">
      <alignment horizontal="center" vertical="center"/>
    </xf>
    <xf numFmtId="0" fontId="74" fillId="42" borderId="85" xfId="0" applyFont="1" applyFill="1" applyBorder="1" applyAlignment="1">
      <alignment horizontal="center" vertical="center"/>
    </xf>
    <xf numFmtId="0" fontId="74" fillId="42" borderId="116" xfId="0" applyFont="1" applyFill="1" applyBorder="1" applyAlignment="1">
      <alignment horizontal="center" vertical="center"/>
    </xf>
    <xf numFmtId="0" fontId="66" fillId="42" borderId="79" xfId="0" applyFont="1" applyFill="1" applyBorder="1" applyAlignment="1">
      <alignment horizontal="center" vertical="center"/>
    </xf>
    <xf numFmtId="0" fontId="66" fillId="42" borderId="117" xfId="0" applyFont="1" applyFill="1" applyBorder="1" applyAlignment="1">
      <alignment horizontal="center" vertical="center"/>
    </xf>
    <xf numFmtId="0" fontId="66" fillId="42" borderId="0" xfId="0" applyFont="1" applyFill="1" applyBorder="1" applyAlignment="1">
      <alignment horizontal="left" vertical="center"/>
    </xf>
    <xf numFmtId="14" fontId="66" fillId="42" borderId="107" xfId="0" applyNumberFormat="1" applyFont="1" applyFill="1" applyBorder="1" applyAlignment="1">
      <alignment horizontal="center" vertical="center"/>
    </xf>
    <xf numFmtId="14" fontId="66" fillId="42" borderId="26" xfId="0" applyNumberFormat="1" applyFont="1" applyFill="1" applyBorder="1" applyAlignment="1">
      <alignment horizontal="center" vertical="center"/>
    </xf>
    <xf numFmtId="0" fontId="68" fillId="42" borderId="0" xfId="0" applyFont="1" applyFill="1" applyBorder="1" applyAlignment="1">
      <alignment horizontal="left" vertical="center" wrapText="1"/>
    </xf>
    <xf numFmtId="0" fontId="69" fillId="42" borderId="0" xfId="0" applyFont="1" applyFill="1" applyBorder="1" applyAlignment="1">
      <alignment horizontal="left" vertical="center" wrapText="1"/>
    </xf>
    <xf numFmtId="0" fontId="74" fillId="8" borderId="73" xfId="0" applyFont="1" applyFill="1" applyBorder="1" applyAlignment="1">
      <alignment horizontal="center" vertical="center" wrapText="1"/>
    </xf>
    <xf numFmtId="0" fontId="74" fillId="8" borderId="118" xfId="0" applyFont="1" applyFill="1" applyBorder="1" applyAlignment="1">
      <alignment horizontal="center" vertical="center" wrapText="1"/>
    </xf>
    <xf numFmtId="0" fontId="74" fillId="8" borderId="119" xfId="0" applyFont="1" applyFill="1" applyBorder="1" applyAlignment="1">
      <alignment horizontal="center" vertical="center" wrapText="1"/>
    </xf>
    <xf numFmtId="0" fontId="74" fillId="8" borderId="120" xfId="0" applyFont="1" applyFill="1" applyBorder="1" applyAlignment="1">
      <alignment horizontal="center" vertical="center" wrapText="1"/>
    </xf>
    <xf numFmtId="0" fontId="65" fillId="42" borderId="76" xfId="0" applyFont="1" applyFill="1" applyBorder="1" applyAlignment="1">
      <alignment horizontal="left" vertical="center" wrapText="1"/>
    </xf>
    <xf numFmtId="0" fontId="65" fillId="42" borderId="121" xfId="0" applyFont="1" applyFill="1" applyBorder="1" applyAlignment="1">
      <alignment horizontal="left" vertical="center" wrapText="1"/>
    </xf>
    <xf numFmtId="0" fontId="65" fillId="42" borderId="122" xfId="0" applyFont="1" applyFill="1" applyBorder="1" applyAlignment="1">
      <alignment horizontal="left" vertical="center" wrapText="1"/>
    </xf>
    <xf numFmtId="0" fontId="65" fillId="42" borderId="123" xfId="0" applyFont="1" applyFill="1" applyBorder="1" applyAlignment="1">
      <alignment horizontal="left" vertical="center" wrapText="1"/>
    </xf>
    <xf numFmtId="0" fontId="65" fillId="42" borderId="79" xfId="0" applyFont="1" applyFill="1" applyBorder="1" applyAlignment="1">
      <alignment horizontal="left" vertical="center" wrapText="1"/>
    </xf>
    <xf numFmtId="0" fontId="65" fillId="42" borderId="68" xfId="0" applyFont="1" applyFill="1" applyBorder="1" applyAlignment="1">
      <alignment horizontal="left" vertical="center" wrapText="1"/>
    </xf>
    <xf numFmtId="0" fontId="65" fillId="42" borderId="124" xfId="0" applyFont="1" applyFill="1" applyBorder="1" applyAlignment="1">
      <alignment horizontal="left" vertical="center" wrapText="1"/>
    </xf>
    <xf numFmtId="0" fontId="65" fillId="42" borderId="67" xfId="0" applyFont="1" applyFill="1" applyBorder="1" applyAlignment="1">
      <alignment horizontal="left" vertical="center" wrapText="1"/>
    </xf>
    <xf numFmtId="0" fontId="65" fillId="42" borderId="62" xfId="0" applyFont="1" applyFill="1" applyBorder="1" applyAlignment="1">
      <alignment horizontal="left" vertical="center" wrapText="1"/>
    </xf>
    <xf numFmtId="0" fontId="65" fillId="42" borderId="71" xfId="0" applyFont="1" applyFill="1" applyBorder="1" applyAlignment="1">
      <alignment horizontal="left" vertical="center" wrapText="1"/>
    </xf>
    <xf numFmtId="0" fontId="65" fillId="42" borderId="125" xfId="0" applyFont="1" applyFill="1" applyBorder="1" applyAlignment="1">
      <alignment horizontal="left" vertical="center" wrapText="1"/>
    </xf>
    <xf numFmtId="0" fontId="65" fillId="42" borderId="70" xfId="0" applyFont="1" applyFill="1" applyBorder="1" applyAlignment="1">
      <alignment horizontal="left" vertical="center" wrapText="1"/>
    </xf>
    <xf numFmtId="0" fontId="74" fillId="8" borderId="85" xfId="0" applyFont="1" applyFill="1" applyBorder="1" applyAlignment="1">
      <alignment horizontal="center" vertical="center" wrapText="1"/>
    </xf>
    <xf numFmtId="0" fontId="74" fillId="8" borderId="113" xfId="0" applyFont="1" applyFill="1" applyBorder="1" applyAlignment="1">
      <alignment horizontal="center" vertical="center" wrapText="1"/>
    </xf>
    <xf numFmtId="0" fontId="66" fillId="39" borderId="76" xfId="0" applyFont="1" applyFill="1" applyBorder="1" applyAlignment="1">
      <alignment horizontal="center" vertical="center" wrapText="1"/>
    </xf>
    <xf numFmtId="0" fontId="66" fillId="39" borderId="77" xfId="0" applyFont="1" applyFill="1" applyBorder="1" applyAlignment="1">
      <alignment horizontal="center" vertical="center" wrapText="1"/>
    </xf>
    <xf numFmtId="0" fontId="66" fillId="39" borderId="79" xfId="0" applyFont="1" applyFill="1" applyBorder="1" applyAlignment="1">
      <alignment horizontal="center" vertical="center"/>
    </xf>
    <xf numFmtId="0" fontId="66" fillId="39" borderId="80" xfId="0" applyFont="1" applyFill="1" applyBorder="1" applyAlignment="1">
      <alignment horizontal="center" vertical="center"/>
    </xf>
    <xf numFmtId="14" fontId="66" fillId="42" borderId="76" xfId="0" applyNumberFormat="1" applyFont="1" applyFill="1" applyBorder="1" applyAlignment="1">
      <alignment horizontal="center" vertical="center"/>
    </xf>
    <xf numFmtId="0" fontId="66" fillId="42" borderId="126" xfId="0" applyFont="1" applyFill="1" applyBorder="1" applyAlignment="1">
      <alignment horizontal="center" vertical="center"/>
    </xf>
    <xf numFmtId="0" fontId="66" fillId="42" borderId="80" xfId="0" applyFont="1" applyFill="1" applyBorder="1" applyAlignment="1">
      <alignment horizontal="center" vertical="center"/>
    </xf>
    <xf numFmtId="0" fontId="66" fillId="42" borderId="83" xfId="0" applyFont="1" applyFill="1" applyBorder="1" applyAlignment="1">
      <alignment horizontal="center" vertical="center"/>
    </xf>
    <xf numFmtId="0" fontId="68" fillId="43" borderId="115" xfId="0" applyFont="1" applyFill="1" applyBorder="1" applyAlignment="1">
      <alignment horizontal="center" vertical="center" wrapText="1"/>
    </xf>
    <xf numFmtId="0" fontId="68" fillId="43" borderId="116" xfId="0" applyFont="1" applyFill="1" applyBorder="1" applyAlignment="1">
      <alignment horizontal="center" vertical="center" wrapText="1"/>
    </xf>
    <xf numFmtId="0" fontId="66" fillId="42" borderId="23" xfId="0" applyFont="1" applyFill="1" applyBorder="1" applyAlignment="1">
      <alignment horizontal="center" vertical="center"/>
    </xf>
    <xf numFmtId="0" fontId="66" fillId="42" borderId="67" xfId="0" applyFont="1" applyFill="1" applyBorder="1" applyAlignment="1">
      <alignment horizontal="center" vertical="center"/>
    </xf>
    <xf numFmtId="14" fontId="66" fillId="42" borderId="68" xfId="0" applyNumberFormat="1" applyFont="1" applyFill="1" applyBorder="1" applyAlignment="1">
      <alignment horizontal="center" vertical="center"/>
    </xf>
    <xf numFmtId="14" fontId="66" fillId="42" borderId="17" xfId="0" applyNumberFormat="1" applyFont="1" applyFill="1" applyBorder="1" applyAlignment="1">
      <alignment horizontal="center" vertical="center"/>
    </xf>
    <xf numFmtId="0" fontId="68" fillId="43" borderId="50" xfId="0" applyFont="1" applyFill="1" applyBorder="1" applyAlignment="1">
      <alignment horizontal="center" vertical="center" wrapText="1"/>
    </xf>
    <xf numFmtId="0" fontId="68" fillId="43" borderId="113" xfId="0" applyFont="1" applyFill="1" applyBorder="1" applyAlignment="1">
      <alignment horizontal="center" vertical="center" wrapText="1"/>
    </xf>
    <xf numFmtId="0" fontId="74" fillId="43" borderId="127" xfId="0" applyFont="1" applyFill="1" applyBorder="1" applyAlignment="1">
      <alignment horizontal="center" vertical="center"/>
    </xf>
    <xf numFmtId="0" fontId="74" fillId="43" borderId="87" xfId="0" applyFont="1" applyFill="1" applyBorder="1" applyAlignment="1">
      <alignment horizontal="center" vertical="center"/>
    </xf>
    <xf numFmtId="0" fontId="74" fillId="43" borderId="128" xfId="0" applyFont="1" applyFill="1" applyBorder="1" applyAlignment="1">
      <alignment horizontal="center" vertical="center"/>
    </xf>
    <xf numFmtId="0" fontId="74" fillId="43" borderId="129" xfId="0" applyFont="1" applyFill="1" applyBorder="1" applyAlignment="1">
      <alignment horizontal="center" vertical="center"/>
    </xf>
    <xf numFmtId="0" fontId="74" fillId="43" borderId="130" xfId="0" applyFont="1" applyFill="1" applyBorder="1" applyAlignment="1">
      <alignment horizontal="center" vertical="center"/>
    </xf>
    <xf numFmtId="0" fontId="66" fillId="42" borderId="75" xfId="0" applyFont="1" applyFill="1" applyBorder="1" applyAlignment="1">
      <alignment horizontal="center" vertical="center"/>
    </xf>
    <xf numFmtId="0" fontId="66" fillId="42" borderId="76" xfId="0" applyFont="1" applyFill="1" applyBorder="1" applyAlignment="1">
      <alignment horizontal="center" vertical="center"/>
    </xf>
    <xf numFmtId="0" fontId="66" fillId="42" borderId="131" xfId="0" applyFont="1" applyFill="1" applyBorder="1" applyAlignment="1">
      <alignment horizontal="center" vertical="center"/>
    </xf>
    <xf numFmtId="0" fontId="66" fillId="42" borderId="132" xfId="0" applyFont="1" applyFill="1" applyBorder="1" applyAlignment="1">
      <alignment horizontal="center" vertical="center"/>
    </xf>
    <xf numFmtId="0" fontId="66" fillId="42" borderId="78" xfId="0" applyFont="1" applyFill="1" applyBorder="1" applyAlignment="1">
      <alignment horizontal="center" vertical="center"/>
    </xf>
    <xf numFmtId="14" fontId="66" fillId="42" borderId="79" xfId="0" applyNumberFormat="1" applyFont="1" applyFill="1" applyBorder="1" applyAlignment="1">
      <alignment horizontal="center" vertical="center"/>
    </xf>
    <xf numFmtId="0" fontId="66" fillId="42" borderId="68" xfId="0" applyFont="1" applyFill="1" applyBorder="1" applyAlignment="1">
      <alignment horizontal="center" vertical="center"/>
    </xf>
    <xf numFmtId="0" fontId="5" fillId="41" borderId="10" xfId="0" applyFont="1" applyFill="1" applyBorder="1" applyAlignment="1">
      <alignment horizontal="center" vertical="center" wrapText="1"/>
    </xf>
    <xf numFmtId="0" fontId="2" fillId="0" borderId="102"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16" xfId="0" applyFont="1" applyBorder="1" applyAlignment="1">
      <alignment horizontal="center" vertical="center" wrapText="1"/>
    </xf>
    <xf numFmtId="0" fontId="32" fillId="0" borderId="107" xfId="0" applyFont="1" applyBorder="1" applyAlignment="1">
      <alignment horizontal="center"/>
    </xf>
    <xf numFmtId="0" fontId="32" fillId="0" borderId="106" xfId="0" applyFont="1" applyBorder="1" applyAlignment="1">
      <alignment horizontal="center"/>
    </xf>
    <xf numFmtId="0" fontId="32" fillId="0" borderId="26" xfId="0" applyFont="1" applyBorder="1" applyAlignment="1">
      <alignment horizontal="center"/>
    </xf>
    <xf numFmtId="0" fontId="11" fillId="0" borderId="27"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07" xfId="0" applyFont="1" applyBorder="1" applyAlignment="1">
      <alignment horizontal="center" vertical="center" wrapText="1"/>
    </xf>
    <xf numFmtId="0" fontId="11" fillId="0" borderId="106" xfId="0" applyFont="1" applyBorder="1" applyAlignment="1">
      <alignment horizontal="center" vertical="center" wrapText="1"/>
    </xf>
    <xf numFmtId="0" fontId="11" fillId="0" borderId="26" xfId="0" applyFont="1" applyBorder="1" applyAlignment="1">
      <alignment horizontal="center" vertical="center" wrapText="1"/>
    </xf>
    <xf numFmtId="0" fontId="5" fillId="36" borderId="24"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9" borderId="12" xfId="0" applyFont="1" applyFill="1" applyBorder="1" applyAlignment="1">
      <alignment horizontal="center" vertical="center" wrapText="1"/>
    </xf>
    <xf numFmtId="0" fontId="5" fillId="39" borderId="25"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24" fillId="42" borderId="48" xfId="0" applyNumberFormat="1" applyFont="1" applyFill="1" applyBorder="1" applyAlignment="1">
      <alignment horizontal="center" vertical="center" wrapText="1"/>
    </xf>
    <xf numFmtId="0" fontId="24" fillId="42" borderId="49" xfId="0" applyNumberFormat="1" applyFont="1" applyFill="1" applyBorder="1" applyAlignment="1">
      <alignment horizontal="center" vertical="center" wrapText="1"/>
    </xf>
    <xf numFmtId="0" fontId="24" fillId="42" borderId="37" xfId="0" applyNumberFormat="1" applyFont="1" applyFill="1" applyBorder="1" applyAlignment="1">
      <alignment horizontal="center" vertical="center" wrapText="1"/>
    </xf>
    <xf numFmtId="0" fontId="25" fillId="42" borderId="102" xfId="0" applyFont="1" applyFill="1" applyBorder="1" applyAlignment="1">
      <alignment horizontal="center" vertical="center" textRotation="90" wrapText="1"/>
    </xf>
    <xf numFmtId="0" fontId="25" fillId="42" borderId="109" xfId="0" applyFont="1" applyFill="1" applyBorder="1" applyAlignment="1">
      <alignment horizontal="center" vertical="center" textRotation="90" wrapText="1"/>
    </xf>
    <xf numFmtId="0" fontId="65" fillId="0" borderId="78" xfId="0" applyFont="1" applyFill="1" applyBorder="1" applyAlignment="1">
      <alignment horizontal="center" vertical="center" wrapText="1"/>
    </xf>
    <xf numFmtId="0" fontId="65" fillId="0" borderId="79" xfId="0" applyFont="1" applyFill="1" applyBorder="1" applyAlignment="1">
      <alignment horizontal="center" vertical="center" wrapText="1"/>
    </xf>
    <xf numFmtId="0" fontId="68" fillId="0" borderId="79" xfId="0" applyFont="1" applyFill="1" applyBorder="1" applyAlignment="1">
      <alignment horizontal="center" vertical="center" wrapText="1"/>
    </xf>
    <xf numFmtId="0" fontId="65" fillId="0" borderId="80" xfId="0" applyFont="1" applyFill="1" applyBorder="1" applyAlignment="1">
      <alignment horizontal="center" vertical="center" wrapText="1"/>
    </xf>
    <xf numFmtId="0" fontId="70" fillId="0" borderId="133" xfId="0" applyFont="1" applyFill="1" applyBorder="1" applyAlignment="1">
      <alignment horizontal="center" vertical="center" wrapText="1"/>
    </xf>
    <xf numFmtId="0" fontId="70" fillId="0" borderId="134" xfId="0" applyFont="1" applyFill="1" applyBorder="1" applyAlignment="1">
      <alignment horizontal="center" vertical="center" wrapText="1"/>
    </xf>
    <xf numFmtId="0" fontId="70" fillId="0" borderId="135" xfId="0" applyFont="1" applyFill="1" applyBorder="1" applyAlignment="1">
      <alignment horizontal="center" vertical="center" wrapText="1"/>
    </xf>
    <xf numFmtId="0" fontId="65" fillId="0" borderId="51" xfId="0" applyFont="1" applyFill="1" applyBorder="1" applyAlignment="1">
      <alignment horizontal="center" vertical="center" wrapText="1"/>
    </xf>
    <xf numFmtId="0" fontId="65" fillId="0" borderId="52" xfId="0" applyFont="1" applyFill="1" applyBorder="1" applyAlignment="1">
      <alignment horizontal="center" vertical="center" wrapText="1"/>
    </xf>
    <xf numFmtId="0" fontId="65" fillId="0" borderId="61" xfId="0" applyFont="1" applyFill="1" applyBorder="1" applyAlignment="1">
      <alignment horizontal="center" vertical="center" wrapText="1"/>
    </xf>
    <xf numFmtId="0" fontId="24" fillId="42" borderId="33" xfId="0" applyNumberFormat="1" applyFont="1" applyFill="1" applyBorder="1" applyAlignment="1">
      <alignment horizontal="center" vertical="center" wrapText="1"/>
    </xf>
    <xf numFmtId="0" fontId="65" fillId="0" borderId="62" xfId="0" applyFont="1" applyFill="1" applyBorder="1" applyAlignment="1">
      <alignment horizontal="center" vertical="center" wrapText="1"/>
    </xf>
    <xf numFmtId="0" fontId="65" fillId="0" borderId="83" xfId="0" applyFont="1" applyFill="1" applyBorder="1" applyAlignment="1">
      <alignment horizontal="center" vertical="center" wrapText="1"/>
    </xf>
    <xf numFmtId="0" fontId="24" fillId="42" borderId="10" xfId="0" applyFont="1" applyFill="1" applyBorder="1" applyAlignment="1">
      <alignment horizontal="center" vertical="center" wrapText="1"/>
    </xf>
    <xf numFmtId="0" fontId="24" fillId="42" borderId="98" xfId="0" applyFont="1" applyFill="1" applyBorder="1" applyAlignment="1">
      <alignment horizontal="center" vertical="center" wrapText="1"/>
    </xf>
    <xf numFmtId="0" fontId="70" fillId="0" borderId="136" xfId="0" applyFont="1" applyFill="1" applyBorder="1" applyAlignment="1">
      <alignment horizontal="center" vertical="center" textRotation="90" wrapText="1"/>
    </xf>
    <xf numFmtId="0" fontId="70" fillId="0" borderId="137" xfId="0" applyFont="1" applyFill="1" applyBorder="1" applyAlignment="1">
      <alignment horizontal="center" vertical="center" wrapText="1"/>
    </xf>
    <xf numFmtId="0" fontId="70" fillId="0" borderId="138" xfId="0" applyFont="1" applyFill="1" applyBorder="1" applyAlignment="1">
      <alignment horizontal="center" vertical="center" wrapText="1"/>
    </xf>
    <xf numFmtId="0" fontId="65" fillId="0" borderId="134" xfId="0" applyFont="1" applyFill="1" applyBorder="1" applyAlignment="1">
      <alignment horizontal="center" vertical="center" wrapText="1"/>
    </xf>
    <xf numFmtId="0" fontId="65" fillId="0" borderId="53" xfId="0" applyFont="1" applyFill="1" applyBorder="1" applyAlignment="1">
      <alignment horizontal="center" vertical="center" wrapText="1"/>
    </xf>
    <xf numFmtId="0" fontId="71" fillId="0" borderId="51" xfId="0" applyFont="1" applyFill="1" applyBorder="1" applyAlignment="1">
      <alignment horizontal="center" vertical="center" wrapText="1"/>
    </xf>
    <xf numFmtId="0" fontId="80" fillId="0" borderId="51" xfId="0" applyFont="1" applyFill="1" applyBorder="1" applyAlignment="1">
      <alignment horizontal="center" vertical="center" wrapText="1"/>
    </xf>
    <xf numFmtId="0" fontId="80" fillId="0" borderId="52" xfId="0" applyFont="1" applyFill="1" applyBorder="1" applyAlignment="1">
      <alignment horizontal="center" vertical="center" wrapText="1"/>
    </xf>
    <xf numFmtId="0" fontId="80" fillId="0" borderId="55" xfId="0" applyFont="1" applyFill="1" applyBorder="1" applyAlignment="1">
      <alignment horizontal="center" vertical="center" wrapText="1"/>
    </xf>
    <xf numFmtId="0" fontId="71" fillId="0" borderId="51" xfId="0" applyFont="1" applyFill="1" applyBorder="1" applyAlignment="1">
      <alignment horizontal="center" vertical="center" textRotation="90" wrapText="1"/>
    </xf>
    <xf numFmtId="0" fontId="71" fillId="0" borderId="52" xfId="0" applyFont="1" applyFill="1" applyBorder="1" applyAlignment="1">
      <alignment horizontal="center" vertical="center" wrapText="1"/>
    </xf>
    <xf numFmtId="0" fontId="71" fillId="0" borderId="55" xfId="0" applyFont="1" applyFill="1" applyBorder="1" applyAlignment="1">
      <alignment horizontal="center" vertical="center" wrapText="1"/>
    </xf>
    <xf numFmtId="0" fontId="70" fillId="0" borderId="51" xfId="0" applyFont="1" applyFill="1" applyBorder="1" applyAlignment="1">
      <alignment horizontal="center" vertical="center" wrapText="1"/>
    </xf>
    <xf numFmtId="0" fontId="70" fillId="0" borderId="52" xfId="0" applyFont="1" applyFill="1" applyBorder="1" applyAlignment="1">
      <alignment horizontal="center" vertical="center" wrapText="1"/>
    </xf>
    <xf numFmtId="0" fontId="70" fillId="0" borderId="51" xfId="0" applyFont="1" applyFill="1" applyBorder="1" applyAlignment="1">
      <alignment horizontal="center" vertical="center" textRotation="90" wrapText="1"/>
    </xf>
    <xf numFmtId="0" fontId="70" fillId="0" borderId="55" xfId="0" applyFont="1" applyFill="1" applyBorder="1" applyAlignment="1">
      <alignment horizontal="center" vertical="center" wrapText="1"/>
    </xf>
    <xf numFmtId="0" fontId="65" fillId="0" borderId="63" xfId="0" applyFont="1" applyFill="1" applyBorder="1" applyAlignment="1">
      <alignment horizontal="center" vertical="center" wrapText="1"/>
    </xf>
    <xf numFmtId="0" fontId="24" fillId="42" borderId="44" xfId="0" applyFont="1" applyFill="1" applyBorder="1" applyAlignment="1">
      <alignment horizontal="left" vertical="top" wrapText="1"/>
    </xf>
    <xf numFmtId="0" fontId="24" fillId="42" borderId="24" xfId="0" applyFont="1" applyFill="1" applyBorder="1" applyAlignment="1">
      <alignment horizontal="left" vertical="top" wrapText="1"/>
    </xf>
    <xf numFmtId="0" fontId="24" fillId="42" borderId="139" xfId="0" applyFont="1" applyFill="1" applyBorder="1" applyAlignment="1">
      <alignment horizontal="left" vertical="top" wrapText="1"/>
    </xf>
    <xf numFmtId="0" fontId="24" fillId="42" borderId="38" xfId="0" applyFont="1" applyFill="1" applyBorder="1" applyAlignment="1">
      <alignment horizontal="left" vertical="top" wrapText="1"/>
    </xf>
    <xf numFmtId="0" fontId="24" fillId="42" borderId="39" xfId="0" applyFont="1" applyFill="1" applyBorder="1" applyAlignment="1">
      <alignment horizontal="left" vertical="top" wrapText="1"/>
    </xf>
    <xf numFmtId="0" fontId="24" fillId="42" borderId="43" xfId="0" applyFont="1" applyFill="1" applyBorder="1" applyAlignment="1">
      <alignment horizontal="left" vertical="top" wrapText="1"/>
    </xf>
    <xf numFmtId="0" fontId="24" fillId="42" borderId="28" xfId="0" applyFont="1" applyFill="1" applyBorder="1" applyAlignment="1">
      <alignment horizontal="center" vertical="center" wrapText="1"/>
    </xf>
    <xf numFmtId="0" fontId="24" fillId="42" borderId="11" xfId="0" applyFont="1" applyFill="1" applyBorder="1" applyAlignment="1">
      <alignment horizontal="center" vertical="center" wrapText="1"/>
    </xf>
    <xf numFmtId="0" fontId="24" fillId="42" borderId="102" xfId="0" applyFont="1" applyFill="1" applyBorder="1" applyAlignment="1">
      <alignment horizontal="center" vertical="center" wrapText="1"/>
    </xf>
    <xf numFmtId="0" fontId="24" fillId="42" borderId="16" xfId="0" applyFont="1" applyFill="1" applyBorder="1" applyAlignment="1">
      <alignment horizontal="center" vertical="center" wrapText="1"/>
    </xf>
    <xf numFmtId="0" fontId="24" fillId="42" borderId="10" xfId="0" applyFont="1" applyFill="1" applyBorder="1" applyAlignment="1">
      <alignment horizontal="left" vertical="top" wrapText="1"/>
    </xf>
    <xf numFmtId="0" fontId="70" fillId="43" borderId="64" xfId="0" applyFont="1" applyFill="1" applyBorder="1" applyAlignment="1">
      <alignment horizontal="center" vertical="center"/>
    </xf>
    <xf numFmtId="0" fontId="25" fillId="42" borderId="59" xfId="0" applyFont="1" applyFill="1" applyBorder="1" applyAlignment="1">
      <alignment horizontal="center" vertical="center" wrapText="1"/>
    </xf>
    <xf numFmtId="0" fontId="24" fillId="42" borderId="10" xfId="0" applyFont="1" applyFill="1" applyBorder="1" applyAlignment="1">
      <alignment vertical="top" wrapText="1"/>
    </xf>
    <xf numFmtId="0" fontId="25" fillId="42" borderId="48" xfId="0" applyFont="1" applyFill="1" applyBorder="1" applyAlignment="1">
      <alignment horizontal="center" vertical="center" wrapText="1"/>
    </xf>
    <xf numFmtId="0" fontId="25" fillId="42" borderId="37" xfId="0" applyFont="1" applyFill="1" applyBorder="1" applyAlignment="1">
      <alignment horizontal="center" vertical="center" wrapText="1"/>
    </xf>
    <xf numFmtId="0" fontId="25" fillId="42" borderId="33" xfId="0" applyFont="1" applyFill="1" applyBorder="1" applyAlignment="1">
      <alignment horizontal="center" vertical="center" wrapText="1"/>
    </xf>
    <xf numFmtId="0" fontId="24" fillId="42" borderId="34" xfId="0" applyFont="1" applyFill="1" applyBorder="1" applyAlignment="1">
      <alignment horizontal="left" vertical="top" wrapText="1"/>
    </xf>
    <xf numFmtId="0" fontId="24" fillId="42" borderId="35" xfId="0" applyFont="1" applyFill="1" applyBorder="1" applyAlignment="1">
      <alignment horizontal="left" vertical="top" wrapText="1"/>
    </xf>
    <xf numFmtId="0" fontId="24" fillId="42" borderId="42" xfId="0" applyFont="1" applyFill="1" applyBorder="1" applyAlignment="1">
      <alignment horizontal="left" vertical="top" wrapText="1"/>
    </xf>
    <xf numFmtId="0" fontId="25" fillId="42" borderId="41" xfId="0" applyFont="1" applyFill="1" applyBorder="1" applyAlignment="1">
      <alignment horizontal="center" vertical="center" wrapText="1"/>
    </xf>
    <xf numFmtId="0" fontId="24" fillId="42" borderId="47" xfId="0" applyFont="1" applyFill="1" applyBorder="1" applyAlignment="1">
      <alignment horizontal="left" vertical="top" wrapText="1"/>
    </xf>
    <xf numFmtId="0" fontId="24" fillId="42" borderId="12" xfId="0" applyFont="1" applyFill="1" applyBorder="1" applyAlignment="1">
      <alignment horizontal="left" vertical="top" wrapText="1"/>
    </xf>
    <xf numFmtId="0" fontId="24" fillId="42" borderId="140" xfId="0" applyFont="1" applyFill="1" applyBorder="1" applyAlignment="1">
      <alignment horizontal="left" vertical="top" wrapText="1"/>
    </xf>
    <xf numFmtId="0" fontId="70" fillId="0" borderId="141" xfId="0" applyFont="1" applyFill="1" applyBorder="1" applyAlignment="1">
      <alignment horizontal="center" vertical="center" wrapText="1"/>
    </xf>
    <xf numFmtId="0" fontId="24" fillId="42" borderId="0" xfId="0" applyFont="1" applyFill="1" applyBorder="1" applyAlignment="1">
      <alignment horizontal="center" vertical="center" wrapText="1"/>
    </xf>
    <xf numFmtId="0" fontId="25" fillId="42" borderId="38" xfId="0" applyFont="1" applyFill="1" applyBorder="1" applyAlignment="1">
      <alignment horizontal="center" vertical="center" wrapText="1"/>
    </xf>
    <xf numFmtId="0" fontId="24" fillId="42" borderId="39" xfId="0" applyFont="1" applyFill="1" applyBorder="1" applyAlignment="1">
      <alignment horizontal="center" vertical="center" wrapText="1"/>
    </xf>
    <xf numFmtId="0" fontId="24" fillId="42" borderId="43" xfId="0" applyFont="1" applyFill="1" applyBorder="1" applyAlignment="1">
      <alignment horizontal="center" vertical="center" wrapText="1"/>
    </xf>
    <xf numFmtId="0" fontId="25" fillId="42" borderId="102" xfId="0" applyFont="1" applyFill="1" applyBorder="1" applyAlignment="1">
      <alignment horizontal="center" vertical="center" wrapText="1"/>
    </xf>
    <xf numFmtId="0" fontId="25" fillId="42" borderId="109" xfId="0" applyFont="1" applyFill="1" applyBorder="1" applyAlignment="1">
      <alignment horizontal="center" vertical="center" wrapText="1"/>
    </xf>
    <xf numFmtId="0" fontId="29" fillId="42" borderId="27" xfId="0" applyFont="1" applyFill="1" applyBorder="1" applyAlignment="1">
      <alignment horizontal="center" vertical="center" wrapText="1"/>
    </xf>
    <xf numFmtId="0" fontId="29" fillId="42" borderId="28" xfId="0" applyFont="1" applyFill="1" applyBorder="1" applyAlignment="1">
      <alignment horizontal="center" vertical="center" wrapText="1"/>
    </xf>
    <xf numFmtId="0" fontId="29" fillId="42" borderId="29" xfId="0" applyFont="1" applyFill="1" applyBorder="1" applyAlignment="1">
      <alignment horizontal="center" vertical="center" wrapText="1"/>
    </xf>
    <xf numFmtId="0" fontId="29" fillId="42" borderId="30" xfId="0" applyFont="1" applyFill="1" applyBorder="1" applyAlignment="1">
      <alignment horizontal="center" vertical="center" wrapText="1"/>
    </xf>
    <xf numFmtId="0" fontId="29" fillId="42" borderId="0" xfId="0" applyFont="1" applyFill="1" applyBorder="1" applyAlignment="1">
      <alignment horizontal="center" vertical="center" wrapText="1"/>
    </xf>
    <xf numFmtId="0" fontId="29" fillId="42" borderId="14" xfId="0" applyFont="1" applyFill="1" applyBorder="1" applyAlignment="1">
      <alignment horizontal="center" vertical="center" wrapText="1"/>
    </xf>
    <xf numFmtId="0" fontId="29" fillId="42" borderId="102" xfId="0" applyFont="1" applyFill="1" applyBorder="1" applyAlignment="1">
      <alignment horizontal="center" vertical="center" textRotation="90" wrapText="1"/>
    </xf>
    <xf numFmtId="0" fontId="29" fillId="42" borderId="109" xfId="0" applyFont="1" applyFill="1" applyBorder="1" applyAlignment="1">
      <alignment horizontal="center" vertical="center" textRotation="90" wrapText="1"/>
    </xf>
    <xf numFmtId="0" fontId="65" fillId="0" borderId="86" xfId="0" applyFont="1" applyFill="1" applyBorder="1" applyAlignment="1">
      <alignment horizontal="center" vertical="center" wrapText="1"/>
    </xf>
    <xf numFmtId="0" fontId="68" fillId="0" borderId="62" xfId="0" applyFont="1" applyFill="1" applyBorder="1" applyAlignment="1">
      <alignment horizontal="center" vertical="center" wrapText="1"/>
    </xf>
    <xf numFmtId="0" fontId="69" fillId="0" borderId="78" xfId="0" applyFont="1" applyFill="1" applyBorder="1" applyAlignment="1">
      <alignment horizontal="left" vertical="center" wrapText="1"/>
    </xf>
    <xf numFmtId="0" fontId="69" fillId="0" borderId="79" xfId="0" applyFont="1" applyFill="1" applyBorder="1" applyAlignment="1">
      <alignment horizontal="left" vertical="center" wrapText="1"/>
    </xf>
    <xf numFmtId="0" fontId="69" fillId="0" borderId="80" xfId="0" applyFont="1" applyFill="1" applyBorder="1" applyAlignment="1">
      <alignment horizontal="left" vertical="center" wrapText="1"/>
    </xf>
    <xf numFmtId="0" fontId="69" fillId="0" borderId="78" xfId="0" applyFont="1" applyFill="1" applyBorder="1" applyAlignment="1">
      <alignment horizontal="left" vertical="center"/>
    </xf>
    <xf numFmtId="0" fontId="69" fillId="0" borderId="79" xfId="0" applyFont="1" applyFill="1" applyBorder="1" applyAlignment="1">
      <alignment horizontal="left" vertical="center"/>
    </xf>
    <xf numFmtId="0" fontId="69" fillId="0" borderId="80" xfId="0" applyFont="1" applyFill="1" applyBorder="1" applyAlignment="1">
      <alignment horizontal="left" vertical="center"/>
    </xf>
    <xf numFmtId="0" fontId="68" fillId="0" borderId="67" xfId="0" applyFont="1" applyFill="1" applyBorder="1" applyAlignment="1">
      <alignment horizontal="center" vertical="center"/>
    </xf>
    <xf numFmtId="0" fontId="68" fillId="0" borderId="79" xfId="0" applyFont="1" applyFill="1" applyBorder="1" applyAlignment="1">
      <alignment horizontal="center" vertical="center"/>
    </xf>
    <xf numFmtId="179" fontId="69" fillId="0" borderId="79" xfId="0" applyNumberFormat="1" applyFont="1" applyFill="1" applyBorder="1" applyAlignment="1">
      <alignment horizontal="center" vertical="center"/>
    </xf>
    <xf numFmtId="179" fontId="69" fillId="0" borderId="80" xfId="0" applyNumberFormat="1" applyFont="1" applyFill="1" applyBorder="1" applyAlignment="1">
      <alignment horizontal="center" vertical="center"/>
    </xf>
    <xf numFmtId="0" fontId="74" fillId="0" borderId="84" xfId="0" applyFont="1" applyFill="1" applyBorder="1" applyAlignment="1">
      <alignment horizontal="center" vertical="center" wrapText="1"/>
    </xf>
    <xf numFmtId="0" fontId="74" fillId="0" borderId="85" xfId="0" applyFont="1" applyFill="1" applyBorder="1" applyAlignment="1">
      <alignment horizontal="center" vertical="center" wrapText="1"/>
    </xf>
    <xf numFmtId="0" fontId="74" fillId="0" borderId="113" xfId="0" applyFont="1" applyFill="1" applyBorder="1" applyAlignment="1">
      <alignment horizontal="center" vertical="center" wrapText="1"/>
    </xf>
    <xf numFmtId="0" fontId="74" fillId="43" borderId="86" xfId="0" applyFont="1" applyFill="1" applyBorder="1" applyAlignment="1">
      <alignment horizontal="center" vertical="center" wrapText="1"/>
    </xf>
    <xf numFmtId="0" fontId="65" fillId="43" borderId="62" xfId="0" applyFont="1" applyFill="1" applyBorder="1" applyAlignment="1">
      <alignment horizontal="center" vertical="center" wrapText="1"/>
    </xf>
    <xf numFmtId="0" fontId="30" fillId="42" borderId="0" xfId="0" applyFont="1" applyFill="1" applyBorder="1" applyAlignment="1">
      <alignment horizontal="left" vertical="center" wrapText="1"/>
    </xf>
    <xf numFmtId="14" fontId="27" fillId="42" borderId="10" xfId="0" applyNumberFormat="1" applyFont="1" applyFill="1" applyBorder="1" applyAlignment="1">
      <alignment horizontal="center" vertical="center" wrapText="1"/>
    </xf>
    <xf numFmtId="0" fontId="25" fillId="42" borderId="10" xfId="0" applyFont="1" applyFill="1" applyBorder="1" applyAlignment="1">
      <alignment horizontal="center" vertical="center" wrapText="1"/>
    </xf>
    <xf numFmtId="0" fontId="68" fillId="0" borderId="69" xfId="0" applyFont="1" applyFill="1" applyBorder="1" applyAlignment="1">
      <alignment horizontal="center" vertical="center"/>
    </xf>
    <xf numFmtId="0" fontId="68" fillId="0" borderId="62" xfId="0" applyFont="1" applyFill="1" applyBorder="1" applyAlignment="1">
      <alignment horizontal="center" vertical="center"/>
    </xf>
    <xf numFmtId="0" fontId="69" fillId="0" borderId="62" xfId="0" applyFont="1" applyFill="1" applyBorder="1" applyAlignment="1">
      <alignment horizontal="center" vertical="center"/>
    </xf>
    <xf numFmtId="0" fontId="69" fillId="0" borderId="114" xfId="0" applyFont="1" applyFill="1" applyBorder="1" applyAlignment="1">
      <alignment horizontal="center" vertical="center"/>
    </xf>
    <xf numFmtId="0" fontId="68" fillId="0" borderId="70" xfId="0" applyFont="1" applyFill="1" applyBorder="1" applyAlignment="1">
      <alignment horizontal="center" vertical="center"/>
    </xf>
    <xf numFmtId="14" fontId="69" fillId="0" borderId="62" xfId="0" applyNumberFormat="1" applyFont="1" applyFill="1" applyBorder="1" applyAlignment="1">
      <alignment horizontal="center" vertical="center" wrapText="1"/>
    </xf>
    <xf numFmtId="0" fontId="69" fillId="0" borderId="62" xfId="0" applyFont="1" applyFill="1" applyBorder="1" applyAlignment="1">
      <alignment horizontal="center" vertical="center" wrapText="1"/>
    </xf>
    <xf numFmtId="0" fontId="69" fillId="0" borderId="83" xfId="0" applyFont="1" applyFill="1" applyBorder="1" applyAlignment="1">
      <alignment horizontal="center" vertical="center" wrapText="1"/>
    </xf>
    <xf numFmtId="0" fontId="74" fillId="43" borderId="84" xfId="0" applyFont="1" applyFill="1" applyBorder="1" applyAlignment="1">
      <alignment horizontal="center" vertical="center" wrapText="1"/>
    </xf>
    <xf numFmtId="0" fontId="74" fillId="43" borderId="85" xfId="0" applyFont="1" applyFill="1" applyBorder="1" applyAlignment="1">
      <alignment horizontal="center" vertical="center" wrapText="1"/>
    </xf>
    <xf numFmtId="0" fontId="74" fillId="43" borderId="113" xfId="0" applyFont="1" applyFill="1" applyBorder="1" applyAlignment="1">
      <alignment horizontal="center" vertical="center" wrapText="1"/>
    </xf>
    <xf numFmtId="0" fontId="80" fillId="0" borderId="62" xfId="0" applyFont="1" applyFill="1" applyBorder="1" applyAlignment="1">
      <alignment horizontal="left" vertical="center" wrapText="1"/>
    </xf>
    <xf numFmtId="0" fontId="80" fillId="0" borderId="83" xfId="0" applyFont="1" applyFill="1" applyBorder="1" applyAlignment="1">
      <alignment horizontal="left" vertical="center" wrapText="1"/>
    </xf>
    <xf numFmtId="0" fontId="116" fillId="0" borderId="84" xfId="0" applyFont="1" applyFill="1" applyBorder="1" applyAlignment="1">
      <alignment horizontal="center" vertical="center"/>
    </xf>
    <xf numFmtId="0" fontId="116" fillId="0" borderId="85" xfId="0" applyFont="1" applyFill="1" applyBorder="1" applyAlignment="1">
      <alignment horizontal="center" vertical="center"/>
    </xf>
    <xf numFmtId="0" fontId="116" fillId="0" borderId="65" xfId="0" applyFont="1" applyFill="1" applyBorder="1" applyAlignment="1">
      <alignment horizontal="center" vertical="center"/>
    </xf>
    <xf numFmtId="0" fontId="116" fillId="0" borderId="78" xfId="0" applyFont="1" applyFill="1" applyBorder="1" applyAlignment="1">
      <alignment horizontal="center" vertical="center"/>
    </xf>
    <xf numFmtId="0" fontId="116" fillId="0" borderId="79" xfId="0" applyFont="1" applyFill="1" applyBorder="1" applyAlignment="1">
      <alignment horizontal="center" vertical="center"/>
    </xf>
    <xf numFmtId="0" fontId="116" fillId="0" borderId="68" xfId="0" applyFont="1" applyFill="1" applyBorder="1" applyAlignment="1">
      <alignment horizontal="center" vertical="center"/>
    </xf>
    <xf numFmtId="0" fontId="116" fillId="0" borderId="86" xfId="0" applyFont="1" applyFill="1" applyBorder="1" applyAlignment="1">
      <alignment horizontal="center" vertical="center"/>
    </xf>
    <xf numFmtId="0" fontId="116" fillId="0" borderId="62" xfId="0" applyFont="1" applyFill="1" applyBorder="1" applyAlignment="1">
      <alignment horizontal="center" vertical="center"/>
    </xf>
    <xf numFmtId="0" fontId="116" fillId="0" borderId="71" xfId="0" applyFont="1" applyFill="1" applyBorder="1" applyAlignment="1">
      <alignment horizontal="center" vertical="center"/>
    </xf>
    <xf numFmtId="0" fontId="68" fillId="0" borderId="115" xfId="0" applyFont="1" applyFill="1" applyBorder="1" applyAlignment="1">
      <alignment horizontal="center" vertical="center"/>
    </xf>
    <xf numFmtId="0" fontId="68" fillId="0" borderId="85" xfId="0" applyFont="1" applyFill="1" applyBorder="1" applyAlignment="1">
      <alignment horizontal="center" vertical="center"/>
    </xf>
    <xf numFmtId="0" fontId="68" fillId="0" borderId="116" xfId="0" applyFont="1" applyFill="1" applyBorder="1" applyAlignment="1">
      <alignment horizontal="center" vertical="center"/>
    </xf>
    <xf numFmtId="0" fontId="68" fillId="0" borderId="50" xfId="0" applyFont="1" applyFill="1" applyBorder="1" applyAlignment="1">
      <alignment horizontal="center" vertical="center"/>
    </xf>
    <xf numFmtId="0" fontId="69" fillId="0" borderId="85" xfId="0" applyFont="1" applyFill="1" applyBorder="1" applyAlignment="1">
      <alignment horizontal="center" vertical="center"/>
    </xf>
    <xf numFmtId="0" fontId="69" fillId="0" borderId="113" xfId="0" applyFont="1" applyFill="1" applyBorder="1" applyAlignment="1">
      <alignment horizontal="center" vertical="center"/>
    </xf>
    <xf numFmtId="0" fontId="68" fillId="0" borderId="66" xfId="0" applyFont="1" applyFill="1" applyBorder="1" applyAlignment="1">
      <alignment horizontal="center" vertical="center"/>
    </xf>
    <xf numFmtId="0" fontId="69" fillId="0" borderId="79" xfId="0" applyFont="1" applyFill="1" applyBorder="1" applyAlignment="1">
      <alignment horizontal="center" vertical="center"/>
    </xf>
    <xf numFmtId="0" fontId="69" fillId="0" borderId="117" xfId="0" applyFont="1" applyFill="1" applyBorder="1" applyAlignment="1">
      <alignment horizontal="center" vertical="center"/>
    </xf>
    <xf numFmtId="0" fontId="68" fillId="0" borderId="78" xfId="0" applyFont="1" applyFill="1" applyBorder="1" applyAlignment="1">
      <alignment horizontal="center" vertical="center" wrapText="1"/>
    </xf>
    <xf numFmtId="0" fontId="68" fillId="0" borderId="80" xfId="0" applyFont="1" applyFill="1" applyBorder="1" applyAlignment="1">
      <alignment horizontal="center" vertical="center" wrapText="1"/>
    </xf>
    <xf numFmtId="0" fontId="71" fillId="43" borderId="84" xfId="0" applyFont="1" applyFill="1" applyBorder="1" applyAlignment="1">
      <alignment horizontal="center" vertical="center" wrapText="1"/>
    </xf>
    <xf numFmtId="0" fontId="71" fillId="43" borderId="85" xfId="0" applyFont="1" applyFill="1" applyBorder="1" applyAlignment="1">
      <alignment horizontal="center" vertical="center" wrapText="1"/>
    </xf>
    <xf numFmtId="0" fontId="71" fillId="43" borderId="113" xfId="0" applyFont="1" applyFill="1" applyBorder="1" applyAlignment="1">
      <alignment horizontal="center" vertical="center" wrapText="1"/>
    </xf>
    <xf numFmtId="0" fontId="70" fillId="43" borderId="142" xfId="0" applyFont="1" applyFill="1" applyBorder="1" applyAlignment="1">
      <alignment horizontal="center" vertical="center"/>
    </xf>
    <xf numFmtId="0" fontId="70" fillId="43" borderId="143" xfId="0" applyFont="1" applyFill="1" applyBorder="1" applyAlignment="1">
      <alignment horizontal="center" vertical="center"/>
    </xf>
    <xf numFmtId="0" fontId="65" fillId="0" borderId="75" xfId="0" applyFont="1" applyFill="1" applyBorder="1" applyAlignment="1">
      <alignment horizontal="center" vertical="center"/>
    </xf>
    <xf numFmtId="0" fontId="65" fillId="0" borderId="76" xfId="0" applyFont="1" applyFill="1" applyBorder="1" applyAlignment="1">
      <alignment horizontal="center" vertical="center"/>
    </xf>
    <xf numFmtId="14" fontId="65" fillId="0" borderId="76" xfId="0" applyNumberFormat="1" applyFont="1" applyFill="1" applyBorder="1" applyAlignment="1">
      <alignment horizontal="center" vertical="center"/>
    </xf>
    <xf numFmtId="0" fontId="65" fillId="0" borderId="76" xfId="0" applyFont="1" applyFill="1" applyBorder="1" applyAlignment="1">
      <alignment horizontal="center" vertical="center" wrapText="1"/>
    </xf>
    <xf numFmtId="0" fontId="65" fillId="0" borderId="77" xfId="0" applyFont="1" applyFill="1" applyBorder="1" applyAlignment="1">
      <alignment horizontal="center" vertical="center"/>
    </xf>
    <xf numFmtId="0" fontId="65" fillId="0" borderId="78" xfId="0" applyFont="1" applyFill="1" applyBorder="1" applyAlignment="1">
      <alignment horizontal="center" vertical="center"/>
    </xf>
    <xf numFmtId="0" fontId="65" fillId="0" borderId="79" xfId="0" applyFont="1" applyFill="1" applyBorder="1" applyAlignment="1">
      <alignment horizontal="center" vertical="center"/>
    </xf>
    <xf numFmtId="14" fontId="65" fillId="0" borderId="79" xfId="0" applyNumberFormat="1" applyFont="1" applyFill="1" applyBorder="1" applyAlignment="1">
      <alignment horizontal="center" vertical="center"/>
    </xf>
    <xf numFmtId="0" fontId="65" fillId="0" borderId="80" xfId="0" applyFont="1" applyFill="1" applyBorder="1" applyAlignment="1">
      <alignment horizontal="center" vertical="center"/>
    </xf>
    <xf numFmtId="0" fontId="70" fillId="0" borderId="62" xfId="0" applyFont="1" applyFill="1" applyBorder="1" applyAlignment="1">
      <alignment horizontal="center" vertical="center"/>
    </xf>
    <xf numFmtId="0" fontId="70" fillId="0" borderId="83" xfId="0" applyFont="1" applyFill="1" applyBorder="1" applyAlignment="1">
      <alignment horizontal="center" vertical="center"/>
    </xf>
    <xf numFmtId="0" fontId="70" fillId="0" borderId="86" xfId="0" applyFont="1" applyFill="1" applyBorder="1" applyAlignment="1">
      <alignment horizontal="center" vertical="center"/>
    </xf>
    <xf numFmtId="0" fontId="65" fillId="0" borderId="68" xfId="0" applyFont="1" applyFill="1" applyBorder="1" applyAlignment="1">
      <alignment horizontal="center" vertical="center"/>
    </xf>
    <xf numFmtId="0" fontId="65" fillId="0" borderId="124" xfId="0" applyFont="1" applyFill="1" applyBorder="1" applyAlignment="1">
      <alignment horizontal="center" vertical="center"/>
    </xf>
    <xf numFmtId="0" fontId="65" fillId="0" borderId="67" xfId="0" applyFont="1" applyFill="1" applyBorder="1" applyAlignment="1">
      <alignment horizontal="center" vertical="center"/>
    </xf>
    <xf numFmtId="0" fontId="113" fillId="42" borderId="10" xfId="0" applyFont="1" applyFill="1" applyBorder="1" applyAlignment="1" applyProtection="1">
      <alignment horizontal="center" vertical="center" wrapText="1"/>
      <protection/>
    </xf>
    <xf numFmtId="0" fontId="113" fillId="42" borderId="10" xfId="0" applyFont="1" applyFill="1" applyBorder="1" applyAlignment="1" applyProtection="1">
      <alignment horizontal="center" vertical="center" wrapText="1"/>
      <protection locked="0"/>
    </xf>
    <xf numFmtId="0" fontId="113" fillId="42" borderId="10" xfId="0" applyFont="1" applyFill="1" applyBorder="1" applyAlignment="1" applyProtection="1">
      <alignment horizontal="left" vertical="center" wrapText="1"/>
      <protection locked="0"/>
    </xf>
    <xf numFmtId="14" fontId="113" fillId="42" borderId="10" xfId="0" applyNumberFormat="1" applyFont="1" applyFill="1" applyBorder="1" applyAlignment="1" applyProtection="1">
      <alignment horizontal="center" vertical="center" wrapText="1"/>
      <protection locked="0"/>
    </xf>
    <xf numFmtId="9" fontId="113" fillId="42" borderId="10" xfId="47" applyNumberFormat="1" applyFont="1" applyFill="1" applyBorder="1" applyAlignment="1" applyProtection="1">
      <alignment horizontal="center" vertical="center" wrapText="1"/>
      <protection locked="0"/>
    </xf>
    <xf numFmtId="171" fontId="113" fillId="42" borderId="10" xfId="47" applyFont="1" applyFill="1" applyBorder="1" applyAlignment="1" applyProtection="1">
      <alignment horizontal="center" vertical="center" wrapText="1"/>
      <protection locked="0"/>
    </xf>
    <xf numFmtId="0" fontId="70" fillId="43" borderId="105" xfId="0" applyFont="1" applyFill="1" applyBorder="1" applyAlignment="1">
      <alignment horizontal="center" vertical="center"/>
    </xf>
    <xf numFmtId="0" fontId="70" fillId="43" borderId="144" xfId="0" applyFont="1" applyFill="1" applyBorder="1" applyAlignment="1">
      <alignment horizontal="center" vertical="center"/>
    </xf>
    <xf numFmtId="9" fontId="35" fillId="42" borderId="39" xfId="0" applyNumberFormat="1" applyFont="1" applyFill="1" applyBorder="1" applyAlignment="1" applyProtection="1">
      <alignment horizontal="center" vertical="center" wrapText="1"/>
      <protection locked="0"/>
    </xf>
    <xf numFmtId="9" fontId="35" fillId="42" borderId="43" xfId="0" applyNumberFormat="1" applyFont="1" applyFill="1" applyBorder="1" applyAlignment="1" applyProtection="1">
      <alignment horizontal="center" vertical="center" wrapText="1"/>
      <protection locked="0"/>
    </xf>
    <xf numFmtId="0" fontId="26" fillId="43" borderId="54" xfId="0" applyFont="1" applyFill="1" applyBorder="1" applyAlignment="1">
      <alignment horizontal="center" vertical="center" wrapText="1"/>
    </xf>
    <xf numFmtId="0" fontId="26" fillId="43" borderId="145" xfId="0" applyFont="1" applyFill="1" applyBorder="1" applyAlignment="1">
      <alignment horizontal="center" vertical="center" wrapText="1"/>
    </xf>
    <xf numFmtId="0" fontId="26" fillId="43" borderId="146" xfId="0" applyFont="1" applyFill="1" applyBorder="1" applyAlignment="1">
      <alignment horizontal="center" vertical="center" wrapText="1"/>
    </xf>
    <xf numFmtId="0" fontId="26" fillId="43" borderId="147" xfId="0" applyFont="1" applyFill="1" applyBorder="1" applyAlignment="1">
      <alignment horizontal="center" vertical="center" wrapText="1"/>
    </xf>
    <xf numFmtId="0" fontId="26" fillId="42" borderId="10" xfId="0" applyFont="1" applyFill="1" applyBorder="1" applyAlignment="1" applyProtection="1">
      <alignment horizontal="center" vertical="center" wrapText="1"/>
      <protection/>
    </xf>
    <xf numFmtId="0" fontId="26" fillId="43" borderId="55" xfId="0" applyFont="1" applyFill="1" applyBorder="1" applyAlignment="1">
      <alignment horizontal="center" vertical="center" wrapText="1"/>
    </xf>
    <xf numFmtId="0" fontId="26" fillId="43" borderId="148" xfId="0" applyFont="1" applyFill="1" applyBorder="1" applyAlignment="1">
      <alignment horizontal="center" vertical="center" wrapText="1"/>
    </xf>
    <xf numFmtId="9" fontId="113" fillId="42" borderId="10" xfId="0" applyNumberFormat="1" applyFont="1" applyFill="1" applyBorder="1" applyAlignment="1" applyProtection="1">
      <alignment horizontal="center" vertical="center" wrapText="1"/>
      <protection locked="0"/>
    </xf>
    <xf numFmtId="0" fontId="26" fillId="42" borderId="10" xfId="0" applyFont="1" applyFill="1" applyBorder="1" applyAlignment="1" applyProtection="1">
      <alignment horizontal="center" vertical="center"/>
      <protection/>
    </xf>
    <xf numFmtId="0" fontId="26" fillId="43" borderId="76" xfId="0" applyFont="1" applyFill="1" applyBorder="1" applyAlignment="1">
      <alignment horizontal="center" vertical="center" wrapText="1"/>
    </xf>
    <xf numFmtId="0" fontId="26" fillId="43" borderId="131" xfId="0" applyFont="1" applyFill="1" applyBorder="1" applyAlignment="1">
      <alignment horizontal="center" vertical="center" wrapText="1"/>
    </xf>
    <xf numFmtId="0" fontId="26" fillId="43" borderId="57" xfId="0" applyFont="1" applyFill="1" applyBorder="1" applyAlignment="1">
      <alignment horizontal="center" vertical="center" wrapText="1"/>
    </xf>
    <xf numFmtId="0" fontId="26" fillId="43" borderId="149" xfId="0" applyFont="1" applyFill="1" applyBorder="1" applyAlignment="1">
      <alignment horizontal="center" vertical="center" wrapText="1"/>
    </xf>
    <xf numFmtId="0" fontId="70" fillId="43" borderId="107" xfId="0" applyFont="1" applyFill="1" applyBorder="1" applyAlignment="1">
      <alignment horizontal="center" vertical="center"/>
    </xf>
    <xf numFmtId="0" fontId="70" fillId="43" borderId="106" xfId="0" applyFont="1" applyFill="1" applyBorder="1" applyAlignment="1">
      <alignment horizontal="center" vertical="center"/>
    </xf>
    <xf numFmtId="0" fontId="70" fillId="43" borderId="26" xfId="0" applyFont="1" applyFill="1" applyBorder="1" applyAlignment="1">
      <alignment horizontal="center" vertical="center"/>
    </xf>
    <xf numFmtId="0" fontId="26" fillId="43" borderId="150" xfId="0" applyFont="1" applyFill="1" applyBorder="1" applyAlignment="1">
      <alignment horizontal="center" vertical="center" wrapText="1"/>
    </xf>
    <xf numFmtId="0" fontId="26" fillId="43" borderId="151" xfId="0" applyFont="1" applyFill="1" applyBorder="1" applyAlignment="1">
      <alignment horizontal="center" vertical="center" wrapText="1"/>
    </xf>
    <xf numFmtId="0" fontId="112" fillId="42" borderId="10" xfId="0" applyFont="1" applyFill="1" applyBorder="1" applyAlignment="1" applyProtection="1">
      <alignment horizontal="center" vertical="center" wrapText="1"/>
      <protection/>
    </xf>
    <xf numFmtId="0" fontId="31" fillId="42" borderId="10" xfId="0" applyFont="1" applyFill="1" applyBorder="1" applyAlignment="1" applyProtection="1">
      <alignment horizontal="center" vertical="center" wrapText="1"/>
      <protection/>
    </xf>
    <xf numFmtId="0" fontId="26" fillId="43" borderId="52" xfId="0" applyFont="1" applyFill="1" applyBorder="1" applyAlignment="1" applyProtection="1">
      <alignment horizontal="center" vertical="center" textRotation="90" wrapText="1"/>
      <protection/>
    </xf>
    <xf numFmtId="0" fontId="26" fillId="43" borderId="55" xfId="0" applyFont="1" applyFill="1" applyBorder="1" applyAlignment="1" applyProtection="1">
      <alignment horizontal="center" vertical="center" textRotation="90" wrapText="1"/>
      <protection/>
    </xf>
    <xf numFmtId="0" fontId="70" fillId="43" borderId="152" xfId="0" applyFont="1" applyFill="1" applyBorder="1" applyAlignment="1">
      <alignment horizontal="center" vertical="center"/>
    </xf>
    <xf numFmtId="0" fontId="26" fillId="42" borderId="10" xfId="0" applyFont="1" applyFill="1" applyBorder="1" applyAlignment="1" applyProtection="1">
      <alignment horizontal="left" vertical="center" wrapText="1"/>
      <protection/>
    </xf>
    <xf numFmtId="0" fontId="65" fillId="0" borderId="65" xfId="0" applyFont="1" applyFill="1" applyBorder="1" applyAlignment="1">
      <alignment horizontal="center" vertical="center"/>
    </xf>
    <xf numFmtId="0" fontId="65" fillId="0" borderId="50" xfId="0" applyFont="1" applyFill="1" applyBorder="1" applyAlignment="1">
      <alignment horizontal="center" vertical="center"/>
    </xf>
    <xf numFmtId="0" fontId="112" fillId="42" borderId="10" xfId="0" applyFont="1" applyFill="1" applyBorder="1" applyAlignment="1" applyProtection="1">
      <alignment horizontal="center" vertical="center"/>
      <protection/>
    </xf>
    <xf numFmtId="0" fontId="122" fillId="42" borderId="10" xfId="0" applyFont="1" applyFill="1" applyBorder="1" applyAlignment="1" applyProtection="1">
      <alignment horizontal="center" vertical="center" wrapText="1"/>
      <protection locked="0"/>
    </xf>
    <xf numFmtId="0" fontId="11" fillId="42" borderId="10" xfId="0" applyFont="1" applyFill="1" applyBorder="1" applyAlignment="1" applyProtection="1">
      <alignment horizontal="center" vertical="center" wrapText="1"/>
      <protection locked="0"/>
    </xf>
    <xf numFmtId="0" fontId="65" fillId="0" borderId="153" xfId="0" applyFont="1" applyFill="1" applyBorder="1" applyAlignment="1">
      <alignment horizontal="center" vertical="center"/>
    </xf>
    <xf numFmtId="14" fontId="65" fillId="0" borderId="68" xfId="0" applyNumberFormat="1" applyFont="1" applyFill="1" applyBorder="1" applyAlignment="1">
      <alignment horizontal="center" vertical="center"/>
    </xf>
    <xf numFmtId="0" fontId="71" fillId="43" borderId="107" xfId="0" applyFont="1" applyFill="1" applyBorder="1" applyAlignment="1">
      <alignment horizontal="center" vertical="center" wrapText="1"/>
    </xf>
    <xf numFmtId="0" fontId="71" fillId="43" borderId="106" xfId="0" applyFont="1" applyFill="1" applyBorder="1" applyAlignment="1">
      <alignment horizontal="center" vertical="center" wrapText="1"/>
    </xf>
    <xf numFmtId="0" fontId="71" fillId="43" borderId="26" xfId="0" applyFont="1" applyFill="1" applyBorder="1" applyAlignment="1">
      <alignment horizontal="center" vertical="center" wrapText="1"/>
    </xf>
    <xf numFmtId="14" fontId="65" fillId="0" borderId="65" xfId="0" applyNumberFormat="1" applyFont="1" applyFill="1" applyBorder="1" applyAlignment="1">
      <alignment horizontal="center" vertical="center"/>
    </xf>
    <xf numFmtId="0" fontId="71" fillId="43" borderId="105" xfId="0" applyFont="1" applyFill="1" applyBorder="1" applyAlignment="1">
      <alignment horizontal="center" vertical="center" wrapText="1"/>
    </xf>
    <xf numFmtId="0" fontId="71" fillId="43" borderId="144" xfId="0" applyFont="1" applyFill="1" applyBorder="1" applyAlignment="1">
      <alignment horizontal="center" vertical="center" wrapText="1"/>
    </xf>
    <xf numFmtId="0" fontId="70" fillId="43" borderId="154" xfId="0" applyFont="1" applyFill="1" applyBorder="1" applyAlignment="1">
      <alignment horizontal="center" vertical="center"/>
    </xf>
    <xf numFmtId="0" fontId="26" fillId="43" borderId="155" xfId="0" applyFont="1" applyFill="1" applyBorder="1" applyAlignment="1">
      <alignment horizontal="center" vertical="center" wrapText="1"/>
    </xf>
    <xf numFmtId="0" fontId="26" fillId="43" borderId="14" xfId="0" applyFont="1" applyFill="1" applyBorder="1" applyAlignment="1">
      <alignment horizontal="center" vertical="center" wrapText="1"/>
    </xf>
    <xf numFmtId="0" fontId="26" fillId="43" borderId="148" xfId="0" applyFont="1" applyFill="1" applyBorder="1" applyAlignment="1" applyProtection="1">
      <alignment horizontal="center" vertical="center" textRotation="90" wrapText="1"/>
      <protection/>
    </xf>
    <xf numFmtId="0" fontId="26" fillId="43" borderId="52" xfId="0" applyFont="1" applyFill="1" applyBorder="1" applyAlignment="1" applyProtection="1">
      <alignment horizontal="center" vertical="center" wrapText="1"/>
      <protection/>
    </xf>
    <xf numFmtId="0" fontId="26" fillId="43" borderId="55" xfId="0" applyFont="1" applyFill="1" applyBorder="1" applyAlignment="1" applyProtection="1">
      <alignment horizontal="center" vertical="center" wrapText="1"/>
      <protection/>
    </xf>
    <xf numFmtId="0" fontId="26" fillId="43" borderId="10" xfId="0" applyFont="1" applyFill="1" applyBorder="1" applyAlignment="1" applyProtection="1">
      <alignment horizontal="center" vertical="center" wrapText="1"/>
      <protection/>
    </xf>
    <xf numFmtId="0" fontId="26" fillId="43" borderId="22" xfId="0" applyFont="1" applyFill="1" applyBorder="1" applyAlignment="1">
      <alignment horizontal="center" vertical="center" wrapText="1"/>
    </xf>
    <xf numFmtId="0" fontId="26" fillId="43" borderId="24" xfId="0" applyFont="1" applyFill="1" applyBorder="1" applyAlignment="1">
      <alignment horizontal="center" vertical="center" wrapText="1"/>
    </xf>
    <xf numFmtId="0" fontId="26" fillId="43" borderId="139" xfId="0" applyFont="1" applyFill="1" applyBorder="1" applyAlignment="1">
      <alignment horizontal="center" vertical="center" wrapText="1"/>
    </xf>
    <xf numFmtId="0" fontId="26" fillId="43" borderId="90" xfId="0" applyFont="1" applyFill="1" applyBorder="1" applyAlignment="1">
      <alignment horizontal="center" vertical="center" wrapText="1"/>
    </xf>
    <xf numFmtId="0" fontId="26" fillId="42" borderId="0" xfId="0" applyFont="1" applyFill="1" applyBorder="1" applyAlignment="1" applyProtection="1">
      <alignment horizontal="left" vertical="center" wrapText="1"/>
      <protection/>
    </xf>
    <xf numFmtId="0" fontId="26" fillId="43" borderId="52" xfId="0" applyFont="1" applyFill="1" applyBorder="1" applyAlignment="1">
      <alignment horizontal="center" vertical="center" wrapText="1"/>
    </xf>
    <xf numFmtId="14" fontId="113" fillId="42" borderId="10" xfId="0" applyNumberFormat="1" applyFont="1" applyFill="1" applyBorder="1" applyAlignment="1" applyProtection="1">
      <alignment horizontal="left" vertical="center" wrapText="1"/>
      <protection locked="0"/>
    </xf>
    <xf numFmtId="0" fontId="33" fillId="42" borderId="35" xfId="0" applyFont="1" applyFill="1" applyBorder="1" applyAlignment="1">
      <alignment horizontal="center" vertical="center"/>
    </xf>
    <xf numFmtId="0" fontId="33" fillId="42" borderId="42" xfId="0" applyFont="1" applyFill="1" applyBorder="1" applyAlignment="1">
      <alignment horizontal="center" vertical="center"/>
    </xf>
    <xf numFmtId="0" fontId="28" fillId="0" borderId="79" xfId="0" applyFont="1" applyBorder="1" applyAlignment="1">
      <alignment horizontal="center" vertical="center"/>
    </xf>
    <xf numFmtId="0" fontId="33" fillId="42" borderId="79" xfId="0" applyFont="1" applyFill="1" applyBorder="1" applyAlignment="1">
      <alignment horizontal="center" vertical="center"/>
    </xf>
    <xf numFmtId="0" fontId="33" fillId="42" borderId="68" xfId="0" applyFont="1" applyFill="1" applyBorder="1" applyAlignment="1">
      <alignment horizontal="center" vertical="center"/>
    </xf>
    <xf numFmtId="179" fontId="33" fillId="42" borderId="10" xfId="0" applyNumberFormat="1" applyFont="1" applyFill="1" applyBorder="1" applyAlignment="1">
      <alignment horizontal="center" vertical="center"/>
    </xf>
    <xf numFmtId="179" fontId="33" fillId="42" borderId="98" xfId="0" applyNumberFormat="1" applyFont="1" applyFill="1" applyBorder="1" applyAlignment="1">
      <alignment horizontal="center" vertical="center"/>
    </xf>
    <xf numFmtId="0" fontId="28" fillId="0" borderId="62" xfId="0" applyFont="1" applyBorder="1" applyAlignment="1">
      <alignment horizontal="center" vertical="center"/>
    </xf>
    <xf numFmtId="0" fontId="33" fillId="42" borderId="62" xfId="0" applyFont="1" applyFill="1" applyBorder="1" applyAlignment="1">
      <alignment horizontal="center" vertical="center"/>
    </xf>
    <xf numFmtId="0" fontId="33" fillId="42" borderId="71" xfId="0" applyFont="1" applyFill="1" applyBorder="1" applyAlignment="1">
      <alignment horizontal="center" vertical="center"/>
    </xf>
    <xf numFmtId="14" fontId="33" fillId="42" borderId="39" xfId="0" applyNumberFormat="1" applyFont="1" applyFill="1" applyBorder="1" applyAlignment="1">
      <alignment horizontal="center" vertical="center"/>
    </xf>
    <xf numFmtId="14" fontId="33" fillId="42" borderId="43" xfId="0" applyNumberFormat="1" applyFont="1" applyFill="1" applyBorder="1" applyAlignment="1">
      <alignment horizontal="center" vertical="center"/>
    </xf>
    <xf numFmtId="0" fontId="31" fillId="42" borderId="0" xfId="0" applyFont="1" applyFill="1" applyBorder="1" applyAlignment="1" applyProtection="1">
      <alignment horizontal="left" vertical="top"/>
      <protection/>
    </xf>
    <xf numFmtId="180" fontId="26" fillId="42" borderId="85" xfId="0" applyNumberFormat="1" applyFont="1" applyFill="1" applyBorder="1" applyAlignment="1">
      <alignment horizontal="center" vertical="center"/>
    </xf>
    <xf numFmtId="180" fontId="26" fillId="42" borderId="65" xfId="0" applyNumberFormat="1" applyFont="1" applyFill="1" applyBorder="1" applyAlignment="1">
      <alignment horizontal="center" vertical="center"/>
    </xf>
    <xf numFmtId="0" fontId="28" fillId="43" borderId="107" xfId="0" applyFont="1" applyFill="1" applyBorder="1" applyAlignment="1">
      <alignment horizontal="center" vertical="center"/>
    </xf>
    <xf numFmtId="0" fontId="28" fillId="43" borderId="106" xfId="0" applyFont="1" applyFill="1" applyBorder="1" applyAlignment="1">
      <alignment horizontal="center" vertical="center"/>
    </xf>
    <xf numFmtId="0" fontId="28" fillId="43" borderId="26" xfId="0" applyFont="1" applyFill="1" applyBorder="1" applyAlignment="1">
      <alignment horizontal="center" vertical="center"/>
    </xf>
    <xf numFmtId="0" fontId="28" fillId="43" borderId="70" xfId="0" applyFont="1" applyFill="1" applyBorder="1" applyAlignment="1">
      <alignment horizontal="center" vertical="center"/>
    </xf>
    <xf numFmtId="0" fontId="28" fillId="43" borderId="62" xfId="0" applyFont="1" applyFill="1" applyBorder="1" applyAlignment="1">
      <alignment horizontal="center" vertical="center"/>
    </xf>
    <xf numFmtId="0" fontId="28" fillId="43" borderId="71" xfId="0" applyFont="1" applyFill="1" applyBorder="1" applyAlignment="1">
      <alignment horizontal="center" vertical="center"/>
    </xf>
    <xf numFmtId="49" fontId="33" fillId="42" borderId="107" xfId="0" applyNumberFormat="1" applyFont="1" applyFill="1" applyBorder="1" applyAlignment="1">
      <alignment horizontal="left" vertical="center" wrapText="1"/>
    </xf>
    <xf numFmtId="49" fontId="33" fillId="42" borderId="106" xfId="0" applyNumberFormat="1" applyFont="1" applyFill="1" applyBorder="1" applyAlignment="1">
      <alignment horizontal="left" vertical="center" wrapText="1"/>
    </xf>
    <xf numFmtId="49" fontId="33" fillId="42" borderId="26" xfId="0" applyNumberFormat="1" applyFont="1" applyFill="1" applyBorder="1" applyAlignment="1">
      <alignment horizontal="left" vertical="center" wrapText="1"/>
    </xf>
    <xf numFmtId="0" fontId="123" fillId="0" borderId="27" xfId="0" applyFont="1" applyBorder="1" applyAlignment="1">
      <alignment horizontal="center" vertical="center"/>
    </xf>
    <xf numFmtId="0" fontId="123" fillId="0" borderId="156" xfId="0" applyFont="1" applyBorder="1" applyAlignment="1">
      <alignment horizontal="center" vertical="center"/>
    </xf>
    <xf numFmtId="0" fontId="123" fillId="0" borderId="30" xfId="0" applyFont="1" applyBorder="1" applyAlignment="1">
      <alignment horizontal="center" vertical="center"/>
    </xf>
    <xf numFmtId="0" fontId="123" fillId="0" borderId="147" xfId="0" applyFont="1" applyBorder="1" applyAlignment="1">
      <alignment horizontal="center" vertical="center"/>
    </xf>
    <xf numFmtId="0" fontId="123" fillId="0" borderId="31" xfId="0" applyFont="1" applyBorder="1" applyAlignment="1">
      <alignment horizontal="center" vertical="center"/>
    </xf>
    <xf numFmtId="0" fontId="123" fillId="0" borderId="157" xfId="0" applyFont="1" applyBorder="1" applyAlignment="1">
      <alignment horizontal="center" vertical="center"/>
    </xf>
    <xf numFmtId="0" fontId="28" fillId="0" borderId="85" xfId="0" applyFont="1" applyBorder="1" applyAlignment="1">
      <alignment horizontal="center" vertical="center"/>
    </xf>
    <xf numFmtId="0" fontId="33" fillId="42" borderId="85" xfId="0" applyFont="1" applyFill="1" applyBorder="1" applyAlignment="1">
      <alignment horizontal="center" vertical="center"/>
    </xf>
    <xf numFmtId="0" fontId="33" fillId="42" borderId="65" xfId="0" applyFont="1" applyFill="1" applyBorder="1" applyAlignment="1">
      <alignment horizontal="center" vertical="center"/>
    </xf>
    <xf numFmtId="0" fontId="28" fillId="43" borderId="107" xfId="0" applyFont="1" applyFill="1" applyBorder="1" applyAlignment="1">
      <alignment horizontal="left" vertical="center" wrapText="1"/>
    </xf>
    <xf numFmtId="0" fontId="28" fillId="43" borderId="106" xfId="0" applyFont="1" applyFill="1" applyBorder="1" applyAlignment="1">
      <alignment horizontal="left" vertical="center" wrapText="1"/>
    </xf>
    <xf numFmtId="0" fontId="28" fillId="43" borderId="26" xfId="0" applyFont="1" applyFill="1" applyBorder="1" applyAlignment="1">
      <alignment horizontal="left" vertical="center" wrapText="1"/>
    </xf>
    <xf numFmtId="0" fontId="33" fillId="42" borderId="107" xfId="0" applyFont="1" applyFill="1" applyBorder="1" applyAlignment="1">
      <alignment horizontal="left" vertical="center" wrapText="1"/>
    </xf>
    <xf numFmtId="0" fontId="33" fillId="42" borderId="106" xfId="0" applyFont="1" applyFill="1" applyBorder="1" applyAlignment="1">
      <alignment horizontal="left" vertical="center" wrapText="1"/>
    </xf>
    <xf numFmtId="0" fontId="33" fillId="42" borderId="26" xfId="0" applyFont="1" applyFill="1" applyBorder="1" applyAlignment="1">
      <alignment horizontal="left" vertical="center" wrapText="1"/>
    </xf>
    <xf numFmtId="0" fontId="31" fillId="42" borderId="30" xfId="0" applyFont="1" applyFill="1" applyBorder="1" applyAlignment="1" applyProtection="1">
      <alignment horizontal="left" vertical="center" wrapText="1"/>
      <protection/>
    </xf>
    <xf numFmtId="0" fontId="31" fillId="42" borderId="0" xfId="0" applyFont="1" applyFill="1" applyBorder="1" applyAlignment="1" applyProtection="1">
      <alignment horizontal="left" vertical="center" wrapText="1"/>
      <protection/>
    </xf>
    <xf numFmtId="0" fontId="31" fillId="42" borderId="14" xfId="0" applyFont="1" applyFill="1" applyBorder="1" applyAlignment="1" applyProtection="1">
      <alignment horizontal="left" vertical="center" wrapText="1"/>
      <protection/>
    </xf>
    <xf numFmtId="0" fontId="31" fillId="42" borderId="31" xfId="0" applyFont="1" applyFill="1" applyBorder="1" applyAlignment="1" applyProtection="1">
      <alignment horizontal="left" vertical="center" wrapText="1"/>
      <protection/>
    </xf>
    <xf numFmtId="0" fontId="31" fillId="42" borderId="11" xfId="0" applyFont="1" applyFill="1" applyBorder="1" applyAlignment="1" applyProtection="1">
      <alignment horizontal="left" vertical="center" wrapText="1"/>
      <protection/>
    </xf>
    <xf numFmtId="0" fontId="31" fillId="42" borderId="15" xfId="0" applyFont="1" applyFill="1" applyBorder="1" applyAlignment="1" applyProtection="1">
      <alignment horizontal="left" vertical="center" wrapText="1"/>
      <protection/>
    </xf>
    <xf numFmtId="0" fontId="26" fillId="43" borderId="133" xfId="0" applyFont="1" applyFill="1" applyBorder="1" applyAlignment="1" applyProtection="1">
      <alignment horizontal="center" vertical="center" wrapText="1"/>
      <protection/>
    </xf>
    <xf numFmtId="0" fontId="26" fillId="43" borderId="158" xfId="0" applyFont="1" applyFill="1" applyBorder="1" applyAlignment="1" applyProtection="1">
      <alignment horizontal="center" vertical="center" wrapText="1"/>
      <protection/>
    </xf>
    <xf numFmtId="0" fontId="26" fillId="43" borderId="51" xfId="0" applyFont="1" applyFill="1" applyBorder="1" applyAlignment="1" applyProtection="1">
      <alignment horizontal="center" vertical="center" wrapText="1"/>
      <protection/>
    </xf>
    <xf numFmtId="0" fontId="26" fillId="43" borderId="134" xfId="0" applyFont="1" applyFill="1" applyBorder="1" applyAlignment="1" applyProtection="1">
      <alignment horizontal="center" vertical="center" wrapText="1"/>
      <protection/>
    </xf>
    <xf numFmtId="0" fontId="26" fillId="43" borderId="151" xfId="0" applyFont="1" applyFill="1" applyBorder="1" applyAlignment="1" applyProtection="1">
      <alignment horizontal="center" vertical="center" wrapText="1"/>
      <protection/>
    </xf>
    <xf numFmtId="0" fontId="26" fillId="43" borderId="51" xfId="0" applyFont="1" applyFill="1" applyBorder="1" applyAlignment="1" applyProtection="1">
      <alignment horizontal="center" vertical="center"/>
      <protection/>
    </xf>
    <xf numFmtId="0" fontId="26" fillId="43" borderId="52" xfId="0" applyFont="1" applyFill="1" applyBorder="1" applyAlignment="1" applyProtection="1">
      <alignment horizontal="center" vertical="center"/>
      <protection/>
    </xf>
    <xf numFmtId="0" fontId="26" fillId="43" borderId="51" xfId="0" applyFont="1" applyFill="1" applyBorder="1" applyAlignment="1" applyProtection="1">
      <alignment horizontal="center"/>
      <protection/>
    </xf>
    <xf numFmtId="0" fontId="26" fillId="43" borderId="159" xfId="0" applyFont="1" applyFill="1" applyBorder="1" applyAlignment="1">
      <alignment horizontal="center" vertical="center" wrapText="1"/>
    </xf>
    <xf numFmtId="0" fontId="26" fillId="43" borderId="160" xfId="0" applyFont="1" applyFill="1" applyBorder="1" applyAlignment="1">
      <alignment horizontal="center" vertical="center" wrapText="1"/>
    </xf>
    <xf numFmtId="0" fontId="26" fillId="43" borderId="161" xfId="0" applyFont="1" applyFill="1" applyBorder="1" applyAlignment="1">
      <alignment horizontal="center" vertical="center" wrapText="1"/>
    </xf>
    <xf numFmtId="0" fontId="26" fillId="42" borderId="107" xfId="0" applyFont="1" applyFill="1" applyBorder="1" applyAlignment="1" applyProtection="1">
      <alignment horizontal="left" vertical="center" wrapText="1"/>
      <protection/>
    </xf>
    <xf numFmtId="0" fontId="26" fillId="42" borderId="106" xfId="0" applyFont="1" applyFill="1" applyBorder="1" applyAlignment="1" applyProtection="1">
      <alignment horizontal="left" vertical="center" wrapText="1"/>
      <protection/>
    </xf>
    <xf numFmtId="0" fontId="26" fillId="42" borderId="26" xfId="0" applyFont="1" applyFill="1" applyBorder="1" applyAlignment="1" applyProtection="1">
      <alignment horizontal="left" vertical="center" wrapText="1"/>
      <protection/>
    </xf>
    <xf numFmtId="0" fontId="26" fillId="43" borderId="10" xfId="0" applyFont="1" applyFill="1" applyBorder="1" applyAlignment="1">
      <alignment horizontal="center" vertical="center" wrapText="1"/>
    </xf>
    <xf numFmtId="0" fontId="26" fillId="43" borderId="98" xfId="0" applyFont="1" applyFill="1" applyBorder="1" applyAlignment="1">
      <alignment horizontal="center" vertical="center" wrapText="1"/>
    </xf>
    <xf numFmtId="0" fontId="26" fillId="43" borderId="12" xfId="0" applyFont="1" applyFill="1" applyBorder="1" applyAlignment="1">
      <alignment horizontal="center" vertical="center" wrapText="1"/>
    </xf>
    <xf numFmtId="0" fontId="26" fillId="43" borderId="140" xfId="0" applyFont="1" applyFill="1" applyBorder="1" applyAlignment="1">
      <alignment horizontal="center" vertical="center" wrapText="1"/>
    </xf>
    <xf numFmtId="0" fontId="26" fillId="43" borderId="57" xfId="0" applyFont="1" applyFill="1" applyBorder="1" applyAlignment="1" applyProtection="1">
      <alignment horizontal="center" vertical="center" wrapText="1"/>
      <protection/>
    </xf>
    <xf numFmtId="0" fontId="26" fillId="43" borderId="149" xfId="0" applyFont="1" applyFill="1" applyBorder="1" applyAlignment="1" applyProtection="1">
      <alignment horizontal="center" vertical="center" wrapText="1"/>
      <protection/>
    </xf>
    <xf numFmtId="0" fontId="26" fillId="43" borderId="18" xfId="0" applyFont="1" applyFill="1" applyBorder="1" applyAlignment="1" applyProtection="1">
      <alignment horizontal="center" vertical="center" wrapText="1"/>
      <protection/>
    </xf>
    <xf numFmtId="0" fontId="26" fillId="43" borderId="162" xfId="0" applyFont="1" applyFill="1" applyBorder="1" applyAlignment="1" applyProtection="1">
      <alignment horizontal="center" vertical="center" wrapText="1"/>
      <protection/>
    </xf>
    <xf numFmtId="9" fontId="35" fillId="42" borderId="35" xfId="0" applyNumberFormat="1" applyFont="1" applyFill="1" applyBorder="1" applyAlignment="1" applyProtection="1">
      <alignment horizontal="center" vertical="center" wrapText="1"/>
      <protection locked="0"/>
    </xf>
    <xf numFmtId="9" fontId="35" fillId="42" borderId="42" xfId="0" applyNumberFormat="1" applyFont="1" applyFill="1" applyBorder="1" applyAlignment="1" applyProtection="1">
      <alignment horizontal="center" vertical="center" wrapText="1"/>
      <protection locked="0"/>
    </xf>
    <xf numFmtId="0" fontId="26" fillId="42" borderId="35" xfId="0" applyFont="1" applyFill="1" applyBorder="1" applyAlignment="1" applyProtection="1">
      <alignment horizontal="center" vertical="center" wrapText="1"/>
      <protection/>
    </xf>
    <xf numFmtId="0" fontId="34" fillId="36" borderId="35" xfId="0" applyFont="1" applyFill="1" applyBorder="1" applyAlignment="1" applyProtection="1">
      <alignment horizontal="center" vertical="center"/>
      <protection/>
    </xf>
    <xf numFmtId="0" fontId="31" fillId="42" borderId="35" xfId="0" applyFont="1" applyFill="1" applyBorder="1" applyAlignment="1" applyProtection="1">
      <alignment horizontal="left" vertical="center" wrapText="1"/>
      <protection/>
    </xf>
    <xf numFmtId="0" fontId="31" fillId="42" borderId="35" xfId="0" applyFont="1" applyFill="1" applyBorder="1" applyAlignment="1" applyProtection="1">
      <alignment horizontal="left" vertical="center"/>
      <protection/>
    </xf>
    <xf numFmtId="0" fontId="34" fillId="42" borderId="35" xfId="0" applyFont="1" applyFill="1" applyBorder="1" applyAlignment="1" applyProtection="1">
      <alignment horizontal="center" vertical="center"/>
      <protection/>
    </xf>
    <xf numFmtId="0" fontId="34" fillId="42" borderId="35" xfId="0" applyFont="1" applyFill="1" applyBorder="1" applyAlignment="1" applyProtection="1">
      <alignment horizontal="center" vertical="center" wrapText="1"/>
      <protection/>
    </xf>
    <xf numFmtId="14" fontId="34" fillId="42" borderId="35" xfId="0" applyNumberFormat="1" applyFont="1" applyFill="1" applyBorder="1" applyAlignment="1" applyProtection="1">
      <alignment horizontal="center" vertical="center"/>
      <protection/>
    </xf>
    <xf numFmtId="0" fontId="35" fillId="42" borderId="35" xfId="0" applyFont="1" applyFill="1" applyBorder="1" applyAlignment="1" applyProtection="1">
      <alignment horizontal="center" vertical="center" wrapText="1"/>
      <protection locked="0"/>
    </xf>
    <xf numFmtId="14" fontId="35" fillId="42" borderId="35" xfId="0" applyNumberFormat="1" applyFont="1" applyFill="1" applyBorder="1" applyAlignment="1" applyProtection="1">
      <alignment horizontal="center" vertical="center" wrapText="1"/>
      <protection locked="0"/>
    </xf>
    <xf numFmtId="14" fontId="34" fillId="42" borderId="39" xfId="0" applyNumberFormat="1" applyFont="1" applyFill="1" applyBorder="1" applyAlignment="1" applyProtection="1">
      <alignment horizontal="center" vertical="center"/>
      <protection/>
    </xf>
    <xf numFmtId="0" fontId="34" fillId="42" borderId="39" xfId="0" applyFont="1" applyFill="1" applyBorder="1" applyAlignment="1" applyProtection="1">
      <alignment horizontal="center" vertical="center"/>
      <protection/>
    </xf>
    <xf numFmtId="0" fontId="35" fillId="42" borderId="39" xfId="0" applyFont="1" applyFill="1" applyBorder="1" applyAlignment="1" applyProtection="1">
      <alignment horizontal="center" vertical="center" wrapText="1"/>
      <protection locked="0"/>
    </xf>
    <xf numFmtId="14" fontId="35" fillId="42" borderId="39" xfId="0" applyNumberFormat="1" applyFont="1" applyFill="1" applyBorder="1" applyAlignment="1" applyProtection="1">
      <alignment horizontal="center" vertical="center" wrapText="1"/>
      <protection locked="0"/>
    </xf>
    <xf numFmtId="0" fontId="26" fillId="42" borderId="39" xfId="0" applyFont="1" applyFill="1" applyBorder="1" applyAlignment="1" applyProtection="1">
      <alignment horizontal="center" vertical="center" wrapText="1"/>
      <protection/>
    </xf>
    <xf numFmtId="0" fontId="34" fillId="36" borderId="39" xfId="0" applyFont="1" applyFill="1" applyBorder="1" applyAlignment="1" applyProtection="1">
      <alignment horizontal="center" vertical="center"/>
      <protection/>
    </xf>
    <xf numFmtId="0" fontId="31" fillId="42" borderId="39" xfId="0" applyFont="1" applyFill="1" applyBorder="1" applyAlignment="1" applyProtection="1">
      <alignment horizontal="left" vertical="center" wrapText="1"/>
      <protection/>
    </xf>
    <xf numFmtId="0" fontId="31" fillId="42" borderId="39" xfId="0" applyFont="1" applyFill="1" applyBorder="1" applyAlignment="1" applyProtection="1">
      <alignment horizontal="left" vertical="center"/>
      <protection/>
    </xf>
    <xf numFmtId="0" fontId="34" fillId="42" borderId="39" xfId="0" applyFont="1" applyFill="1" applyBorder="1" applyAlignment="1" applyProtection="1">
      <alignment horizontal="center" vertical="center" wrapText="1"/>
      <protection/>
    </xf>
    <xf numFmtId="9" fontId="113" fillId="42" borderId="32" xfId="0" applyNumberFormat="1" applyFont="1" applyFill="1" applyBorder="1" applyAlignment="1" applyProtection="1">
      <alignment horizontal="center" vertical="center" wrapText="1"/>
      <protection/>
    </xf>
    <xf numFmtId="0" fontId="113" fillId="42" borderId="19" xfId="0" applyFont="1" applyFill="1" applyBorder="1" applyAlignment="1" applyProtection="1">
      <alignment horizontal="center" vertical="center" wrapText="1"/>
      <protection/>
    </xf>
    <xf numFmtId="0" fontId="113" fillId="42" borderId="163" xfId="0" applyFont="1" applyFill="1" applyBorder="1" applyAlignment="1" applyProtection="1">
      <alignment horizontal="center" vertical="center" wrapText="1"/>
      <protection/>
    </xf>
    <xf numFmtId="0" fontId="113" fillId="42" borderId="58" xfId="0" applyFont="1" applyFill="1" applyBorder="1" applyAlignment="1" applyProtection="1">
      <alignment horizontal="center" vertical="center" wrapText="1"/>
      <protection/>
    </xf>
    <xf numFmtId="0" fontId="113" fillId="42" borderId="20" xfId="0" applyFont="1" applyFill="1" applyBorder="1" applyAlignment="1" applyProtection="1">
      <alignment horizontal="center" vertical="center" wrapText="1"/>
      <protection/>
    </xf>
    <xf numFmtId="0" fontId="113" fillId="42" borderId="22" xfId="0" applyFont="1" applyFill="1" applyBorder="1" applyAlignment="1" applyProtection="1">
      <alignment horizontal="center" vertical="center" wrapText="1"/>
      <protection/>
    </xf>
    <xf numFmtId="0" fontId="71" fillId="43" borderId="154" xfId="0" applyFont="1" applyFill="1" applyBorder="1" applyAlignment="1">
      <alignment horizontal="center" vertical="center" wrapText="1"/>
    </xf>
    <xf numFmtId="0" fontId="26" fillId="43" borderId="164" xfId="0" applyFont="1" applyFill="1" applyBorder="1" applyAlignment="1">
      <alignment horizontal="center" vertical="center" wrapText="1"/>
    </xf>
    <xf numFmtId="0" fontId="31" fillId="42" borderId="10" xfId="0" applyFont="1" applyFill="1" applyBorder="1" applyAlignment="1" applyProtection="1">
      <alignment horizontal="center" vertical="center" wrapText="1"/>
      <protection locked="0"/>
    </xf>
    <xf numFmtId="0" fontId="25" fillId="44" borderId="102" xfId="0" applyFont="1" applyFill="1" applyBorder="1" applyAlignment="1">
      <alignment horizontal="center" vertical="center" wrapText="1"/>
    </xf>
    <xf numFmtId="0" fontId="25" fillId="44" borderId="16" xfId="0" applyFont="1" applyFill="1" applyBorder="1" applyAlignment="1">
      <alignment horizontal="center" vertical="center" wrapText="1"/>
    </xf>
    <xf numFmtId="0" fontId="25" fillId="44" borderId="31" xfId="0" applyFont="1" applyFill="1" applyBorder="1" applyAlignment="1">
      <alignment horizontal="center" vertical="center" wrapText="1"/>
    </xf>
    <xf numFmtId="0" fontId="25" fillId="44" borderId="107" xfId="0" applyFont="1" applyFill="1" applyBorder="1" applyAlignment="1">
      <alignment horizontal="center" vertical="center" wrapText="1"/>
    </xf>
    <xf numFmtId="0" fontId="25" fillId="44" borderId="106" xfId="0" applyFont="1" applyFill="1" applyBorder="1" applyAlignment="1">
      <alignment horizontal="center" vertical="center" wrapText="1"/>
    </xf>
    <xf numFmtId="0" fontId="25" fillId="44" borderId="26" xfId="0" applyFont="1" applyFill="1" applyBorder="1" applyAlignment="1">
      <alignment horizontal="center" vertical="center" wrapText="1"/>
    </xf>
    <xf numFmtId="0" fontId="120" fillId="42" borderId="165" xfId="0" applyFont="1" applyFill="1" applyBorder="1" applyAlignment="1">
      <alignment horizontal="center" vertical="center" wrapText="1"/>
    </xf>
    <xf numFmtId="0" fontId="120" fillId="42" borderId="18" xfId="0" applyFont="1" applyFill="1" applyBorder="1" applyAlignment="1">
      <alignment horizontal="center" vertical="center" wrapText="1"/>
    </xf>
    <xf numFmtId="0" fontId="120" fillId="42" borderId="166" xfId="0" applyFont="1" applyFill="1" applyBorder="1" applyAlignment="1">
      <alignment horizontal="center" vertical="center" wrapText="1"/>
    </xf>
    <xf numFmtId="0" fontId="120" fillId="42" borderId="30" xfId="0" applyFont="1" applyFill="1" applyBorder="1" applyAlignment="1">
      <alignment horizontal="center" vertical="center" wrapText="1"/>
    </xf>
    <xf numFmtId="0" fontId="120" fillId="42" borderId="0" xfId="0" applyFont="1" applyFill="1" applyBorder="1" applyAlignment="1">
      <alignment horizontal="center" vertical="center" wrapText="1"/>
    </xf>
    <xf numFmtId="0" fontId="120" fillId="42" borderId="14" xfId="0" applyFont="1" applyFill="1" applyBorder="1" applyAlignment="1">
      <alignment horizontal="center" vertical="center" wrapText="1"/>
    </xf>
    <xf numFmtId="0" fontId="120" fillId="42" borderId="31" xfId="0" applyFont="1" applyFill="1" applyBorder="1" applyAlignment="1">
      <alignment horizontal="center" vertical="center" wrapText="1"/>
    </xf>
    <xf numFmtId="0" fontId="120" fillId="42" borderId="11" xfId="0" applyFont="1" applyFill="1" applyBorder="1" applyAlignment="1">
      <alignment horizontal="center" vertical="center" wrapText="1"/>
    </xf>
    <xf numFmtId="0" fontId="120" fillId="42" borderId="15" xfId="0" applyFont="1" applyFill="1" applyBorder="1" applyAlignment="1">
      <alignment horizontal="center" vertical="center" wrapText="1"/>
    </xf>
    <xf numFmtId="0" fontId="25" fillId="44" borderId="27" xfId="0" applyFont="1" applyFill="1" applyBorder="1" applyAlignment="1">
      <alignment horizontal="center" vertical="center" wrapText="1"/>
    </xf>
    <xf numFmtId="0" fontId="25" fillId="44" borderId="30" xfId="0" applyFont="1" applyFill="1" applyBorder="1" applyAlignment="1">
      <alignment horizontal="center" vertical="center" wrapText="1"/>
    </xf>
    <xf numFmtId="0" fontId="0" fillId="42" borderId="35" xfId="0" applyFont="1" applyFill="1" applyBorder="1" applyAlignment="1">
      <alignment horizontal="center" vertical="center" wrapText="1"/>
    </xf>
    <xf numFmtId="0" fontId="0" fillId="42" borderId="10"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10" xfId="0" applyBorder="1" applyAlignment="1">
      <alignment horizontal="center" vertical="center" wrapText="1"/>
    </xf>
    <xf numFmtId="0" fontId="121" fillId="42" borderId="107" xfId="0" applyFont="1" applyFill="1" applyBorder="1" applyAlignment="1">
      <alignment horizontal="center"/>
    </xf>
    <xf numFmtId="0" fontId="121" fillId="42" borderId="106" xfId="0" applyFont="1" applyFill="1" applyBorder="1" applyAlignment="1">
      <alignment horizontal="center"/>
    </xf>
    <xf numFmtId="0" fontId="121" fillId="42" borderId="26" xfId="0" applyFont="1" applyFill="1" applyBorder="1" applyAlignment="1">
      <alignment horizontal="center"/>
    </xf>
    <xf numFmtId="0" fontId="124" fillId="44" borderId="93" xfId="0" applyFont="1" applyFill="1" applyBorder="1" applyAlignment="1">
      <alignment horizontal="center"/>
    </xf>
    <xf numFmtId="0" fontId="124" fillId="44" borderId="94" xfId="0" applyFont="1" applyFill="1" applyBorder="1" applyAlignment="1">
      <alignment horizontal="center"/>
    </xf>
    <xf numFmtId="0" fontId="124" fillId="44" borderId="95" xfId="0" applyFont="1" applyFill="1" applyBorder="1" applyAlignment="1">
      <alignment horizontal="center"/>
    </xf>
    <xf numFmtId="0" fontId="25" fillId="44" borderId="11" xfId="0" applyFont="1" applyFill="1" applyBorder="1" applyAlignment="1">
      <alignment horizontal="center" vertical="center" wrapText="1"/>
    </xf>
    <xf numFmtId="0" fontId="25" fillId="44" borderId="15"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39" xfId="0" applyFont="1" applyBorder="1" applyAlignment="1">
      <alignment horizontal="center" vertical="center" wrapText="1"/>
    </xf>
    <xf numFmtId="0" fontId="0" fillId="42" borderId="95" xfId="0" applyFill="1" applyBorder="1" applyAlignment="1">
      <alignment horizontal="center" vertical="center" wrapText="1"/>
    </xf>
    <xf numFmtId="0" fontId="0" fillId="42" borderId="167" xfId="0" applyFill="1" applyBorder="1" applyAlignment="1">
      <alignment horizontal="center" vertical="center" wrapText="1"/>
    </xf>
    <xf numFmtId="0" fontId="0" fillId="42" borderId="168" xfId="0" applyFill="1" applyBorder="1" applyAlignment="1">
      <alignment horizontal="center" vertical="center" wrapText="1"/>
    </xf>
    <xf numFmtId="14" fontId="37" fillId="42" borderId="99" xfId="0" applyNumberFormat="1" applyFont="1" applyFill="1" applyBorder="1" applyAlignment="1">
      <alignment horizontal="center" vertical="top" wrapText="1"/>
    </xf>
    <xf numFmtId="14" fontId="37" fillId="42" borderId="108" xfId="0" applyNumberFormat="1" applyFont="1" applyFill="1" applyBorder="1" applyAlignment="1">
      <alignment horizontal="center" vertical="top" wrapText="1"/>
    </xf>
    <xf numFmtId="0" fontId="37" fillId="42" borderId="99" xfId="0" applyFont="1" applyFill="1" applyBorder="1" applyAlignment="1" applyProtection="1">
      <alignment horizontal="center" vertical="top" wrapText="1"/>
      <protection locked="0"/>
    </xf>
    <xf numFmtId="0" fontId="37" fillId="42" borderId="108" xfId="0" applyFont="1" applyFill="1" applyBorder="1" applyAlignment="1" applyProtection="1">
      <alignment horizontal="center" vertical="top" wrapText="1"/>
      <protection locked="0"/>
    </xf>
    <xf numFmtId="14" fontId="37" fillId="42" borderId="96" xfId="0" applyNumberFormat="1" applyFont="1" applyFill="1" applyBorder="1" applyAlignment="1">
      <alignment horizontal="center" vertical="top" wrapText="1"/>
    </xf>
    <xf numFmtId="14" fontId="37" fillId="42" borderId="36" xfId="0" applyNumberFormat="1" applyFont="1" applyFill="1" applyBorder="1" applyAlignment="1">
      <alignment horizontal="center" vertical="top" wrapText="1"/>
    </xf>
    <xf numFmtId="0" fontId="37" fillId="42" borderId="96" xfId="0" applyFont="1" applyFill="1" applyBorder="1" applyAlignment="1" applyProtection="1">
      <alignment horizontal="center" vertical="top" wrapText="1"/>
      <protection locked="0"/>
    </xf>
    <xf numFmtId="0" fontId="37" fillId="42" borderId="36" xfId="0" applyFont="1" applyFill="1" applyBorder="1" applyAlignment="1" applyProtection="1">
      <alignment horizontal="center" vertical="top" wrapText="1"/>
      <protection locked="0"/>
    </xf>
    <xf numFmtId="0" fontId="37" fillId="42" borderId="100" xfId="0" applyFont="1" applyFill="1" applyBorder="1" applyAlignment="1" applyProtection="1">
      <alignment horizontal="center" vertical="top" wrapText="1"/>
      <protection locked="0"/>
    </xf>
    <xf numFmtId="0" fontId="37" fillId="42" borderId="40" xfId="0" applyFont="1" applyFill="1" applyBorder="1" applyAlignment="1" applyProtection="1">
      <alignment horizontal="center" vertical="top" wrapText="1"/>
      <protection locked="0"/>
    </xf>
    <xf numFmtId="0" fontId="37" fillId="42" borderId="102" xfId="0" applyFont="1" applyFill="1" applyBorder="1" applyAlignment="1">
      <alignment horizontal="center" vertical="center" wrapText="1"/>
    </xf>
    <xf numFmtId="0" fontId="37" fillId="42" borderId="109" xfId="0" applyFont="1" applyFill="1" applyBorder="1" applyAlignment="1">
      <alignment horizontal="center" vertical="center" wrapText="1"/>
    </xf>
    <xf numFmtId="0" fontId="37" fillId="42" borderId="16" xfId="0" applyFont="1" applyFill="1" applyBorder="1" applyAlignment="1">
      <alignment horizontal="center" vertical="center" wrapText="1"/>
    </xf>
    <xf numFmtId="14" fontId="37" fillId="42" borderId="102" xfId="0" applyNumberFormat="1" applyFont="1" applyFill="1" applyBorder="1" applyAlignment="1">
      <alignment horizontal="center" vertical="center" wrapText="1"/>
    </xf>
    <xf numFmtId="14" fontId="37" fillId="42" borderId="109" xfId="0" applyNumberFormat="1" applyFont="1" applyFill="1" applyBorder="1" applyAlignment="1">
      <alignment horizontal="center" vertical="center" wrapText="1"/>
    </xf>
    <xf numFmtId="14" fontId="37" fillId="42" borderId="16" xfId="0" applyNumberFormat="1" applyFont="1" applyFill="1" applyBorder="1" applyAlignment="1">
      <alignment horizontal="center" vertical="center" wrapText="1"/>
    </xf>
    <xf numFmtId="0" fontId="36" fillId="44" borderId="107" xfId="0" applyFont="1" applyFill="1" applyBorder="1" applyAlignment="1">
      <alignment horizontal="center" vertical="center" wrapText="1"/>
    </xf>
    <xf numFmtId="0" fontId="36" fillId="44" borderId="106" xfId="0" applyFont="1" applyFill="1" applyBorder="1" applyAlignment="1">
      <alignment horizontal="center" vertical="center" wrapText="1"/>
    </xf>
    <xf numFmtId="0" fontId="36" fillId="44" borderId="26" xfId="0" applyFont="1" applyFill="1" applyBorder="1" applyAlignment="1">
      <alignment horizontal="center" vertical="center" wrapText="1"/>
    </xf>
    <xf numFmtId="0" fontId="36" fillId="44" borderId="107" xfId="0" applyFont="1" applyFill="1" applyBorder="1" applyAlignment="1">
      <alignment horizontal="center" vertical="top" wrapText="1"/>
    </xf>
    <xf numFmtId="0" fontId="36" fillId="44" borderId="26" xfId="0" applyFont="1" applyFill="1" applyBorder="1" applyAlignment="1">
      <alignment horizontal="center" vertical="top" wrapText="1"/>
    </xf>
    <xf numFmtId="0" fontId="0" fillId="0" borderId="12"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3" fillId="35" borderId="12" xfId="0" applyFont="1" applyFill="1" applyBorder="1" applyAlignment="1">
      <alignment horizontal="left" vertical="center" wrapText="1"/>
    </xf>
    <xf numFmtId="0" fontId="3" fillId="35" borderId="25" xfId="0" applyFont="1" applyFill="1" applyBorder="1" applyAlignment="1">
      <alignment horizontal="left" vertical="center" wrapText="1"/>
    </xf>
    <xf numFmtId="0" fontId="3" fillId="35" borderId="24" xfId="0" applyFont="1" applyFill="1" applyBorder="1" applyAlignment="1">
      <alignment horizontal="left" vertical="center" wrapText="1"/>
    </xf>
    <xf numFmtId="0" fontId="2" fillId="0" borderId="23" xfId="0" applyFont="1" applyBorder="1" applyAlignment="1">
      <alignment horizontal="center" vertical="center"/>
    </xf>
    <xf numFmtId="0" fontId="2" fillId="0" borderId="124" xfId="0" applyFont="1" applyBorder="1" applyAlignment="1">
      <alignment horizontal="center" vertical="center"/>
    </xf>
    <xf numFmtId="0" fontId="2" fillId="0" borderId="17" xfId="0" applyFont="1" applyBorder="1" applyAlignment="1">
      <alignment horizontal="center" vertical="center"/>
    </xf>
    <xf numFmtId="0" fontId="8" fillId="34" borderId="20"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0" fillId="0" borderId="10" xfId="0" applyFont="1" applyBorder="1" applyAlignment="1">
      <alignment vertical="top"/>
    </xf>
    <xf numFmtId="0" fontId="0" fillId="42" borderId="10" xfId="0" applyFont="1" applyFill="1" applyBorder="1" applyAlignment="1">
      <alignment vertical="top"/>
    </xf>
    <xf numFmtId="0" fontId="0" fillId="42" borderId="10" xfId="0" applyFont="1" applyFill="1" applyBorder="1" applyAlignment="1">
      <alignment vertical="top" wrapText="1"/>
    </xf>
    <xf numFmtId="0" fontId="0" fillId="0" borderId="10" xfId="0" applyFont="1" applyBorder="1" applyAlignment="1">
      <alignment vertical="top" wrapText="1"/>
    </xf>
    <xf numFmtId="0" fontId="0" fillId="35" borderId="10" xfId="0" applyFill="1" applyBorder="1" applyAlignment="1">
      <alignment horizontal="center" vertical="center" wrapText="1"/>
    </xf>
    <xf numFmtId="0" fontId="125" fillId="0" borderId="10" xfId="0" applyFont="1" applyBorder="1" applyAlignment="1">
      <alignment horizontal="center" vertical="center"/>
    </xf>
    <xf numFmtId="0" fontId="8" fillId="34" borderId="10"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106" fillId="0" borderId="12" xfId="0" applyFont="1" applyBorder="1" applyAlignment="1">
      <alignment horizontal="center" vertical="center" wrapText="1"/>
    </xf>
    <xf numFmtId="0" fontId="106" fillId="0" borderId="25" xfId="0" applyFont="1" applyBorder="1" applyAlignment="1">
      <alignment horizontal="center" vertical="center" wrapText="1"/>
    </xf>
    <xf numFmtId="0" fontId="106" fillId="0" borderId="24" xfId="0" applyFont="1" applyBorder="1" applyAlignment="1">
      <alignment horizontal="center" vertical="center" wrapText="1"/>
    </xf>
    <xf numFmtId="0" fontId="0" fillId="35" borderId="25" xfId="0" applyFill="1" applyBorder="1" applyAlignment="1">
      <alignment horizontal="center" vertical="center" wrapText="1"/>
    </xf>
    <xf numFmtId="0" fontId="0" fillId="35" borderId="24" xfId="0" applyFill="1" applyBorder="1" applyAlignment="1">
      <alignment horizontal="center" vertical="center" wrapText="1"/>
    </xf>
    <xf numFmtId="0" fontId="19" fillId="46" borderId="107" xfId="0" applyFont="1" applyFill="1" applyBorder="1" applyAlignment="1">
      <alignment horizontal="center" vertical="center" wrapText="1"/>
    </xf>
    <xf numFmtId="0" fontId="19" fillId="46" borderId="106" xfId="0" applyFont="1" applyFill="1" applyBorder="1" applyAlignment="1">
      <alignment horizontal="center" vertical="center" wrapText="1"/>
    </xf>
    <xf numFmtId="0" fontId="19" fillId="46" borderId="26" xfId="0" applyFont="1" applyFill="1" applyBorder="1" applyAlignment="1">
      <alignment horizontal="center" vertical="center" wrapText="1"/>
    </xf>
    <xf numFmtId="0" fontId="20" fillId="0" borderId="107" xfId="0" applyFont="1" applyBorder="1" applyAlignment="1">
      <alignment horizontal="center" vertical="top" wrapText="1"/>
    </xf>
    <xf numFmtId="0" fontId="20" fillId="0" borderId="106" xfId="0" applyFont="1" applyBorder="1" applyAlignment="1">
      <alignment horizontal="center" vertical="top" wrapText="1"/>
    </xf>
    <xf numFmtId="0" fontId="20" fillId="0" borderId="26" xfId="0" applyFont="1" applyBorder="1" applyAlignment="1">
      <alignment horizontal="center" vertical="top" wrapText="1"/>
    </xf>
    <xf numFmtId="0" fontId="19" fillId="46" borderId="107" xfId="0" applyFont="1" applyFill="1" applyBorder="1" applyAlignment="1">
      <alignment horizontal="center" vertical="top" wrapText="1"/>
    </xf>
    <xf numFmtId="0" fontId="19" fillId="46" borderId="106" xfId="0" applyFont="1" applyFill="1" applyBorder="1" applyAlignment="1">
      <alignment horizontal="center" vertical="top" wrapText="1"/>
    </xf>
    <xf numFmtId="0" fontId="19" fillId="46" borderId="26" xfId="0" applyFont="1" applyFill="1" applyBorder="1" applyAlignment="1">
      <alignment horizontal="center" vertical="top" wrapText="1"/>
    </xf>
    <xf numFmtId="0" fontId="0" fillId="35" borderId="12" xfId="0" applyFill="1" applyBorder="1" applyAlignment="1">
      <alignment horizontal="center" vertical="center" wrapText="1"/>
    </xf>
    <xf numFmtId="0" fontId="126" fillId="0" borderId="12" xfId="0" applyFont="1" applyBorder="1" applyAlignment="1">
      <alignment horizontal="center" vertical="center" wrapText="1"/>
    </xf>
    <xf numFmtId="0" fontId="126" fillId="0" borderId="25" xfId="0" applyFont="1" applyBorder="1" applyAlignment="1">
      <alignment horizontal="center" vertical="center" wrapText="1"/>
    </xf>
    <xf numFmtId="0" fontId="126" fillId="0" borderId="24" xfId="0" applyFont="1" applyBorder="1" applyAlignment="1">
      <alignment horizontal="center"/>
    </xf>
    <xf numFmtId="0" fontId="17" fillId="0" borderId="12" xfId="0" applyFont="1" applyBorder="1" applyAlignment="1">
      <alignment horizontal="center" vertical="center" textRotation="90" wrapText="1"/>
    </xf>
    <xf numFmtId="0" fontId="17" fillId="0" borderId="25" xfId="0" applyFont="1" applyBorder="1" applyAlignment="1">
      <alignment horizontal="center" vertical="center" textRotation="90" wrapText="1"/>
    </xf>
    <xf numFmtId="0" fontId="17" fillId="0" borderId="24" xfId="0" applyFont="1" applyBorder="1" applyAlignment="1">
      <alignment horizontal="center" vertical="center" textRotation="90" wrapText="1"/>
    </xf>
    <xf numFmtId="0" fontId="4" fillId="0" borderId="0" xfId="0" applyFont="1" applyBorder="1" applyAlignment="1">
      <alignment horizontal="center" vertical="center" wrapText="1"/>
    </xf>
    <xf numFmtId="0" fontId="0" fillId="0" borderId="0" xfId="0" applyFont="1" applyBorder="1"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23">
    <dxf>
      <fill>
        <patternFill>
          <bgColor rgb="FFFFFF00"/>
        </patternFill>
      </fill>
    </dxf>
    <dxf>
      <fill>
        <patternFill>
          <bgColor rgb="FFFF0000"/>
        </patternFill>
      </fill>
    </dxf>
    <dxf>
      <fill>
        <patternFill>
          <bgColor theme="5" tint="-0.24993999302387238"/>
        </patternFill>
      </fill>
    </dxf>
    <dxf>
      <fill>
        <patternFill>
          <bgColor rgb="FFFFFF00"/>
        </patternFill>
      </fill>
    </dxf>
    <dxf>
      <fill>
        <patternFill>
          <bgColor rgb="FFFF0000"/>
        </patternFill>
      </fill>
    </dxf>
    <dxf>
      <fill>
        <patternFill>
          <bgColor theme="5" tint="-0.24993999302387238"/>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ill>
        <patternFill>
          <bgColor rgb="FFA50021"/>
        </patternFill>
      </fill>
    </dxf>
    <dxf>
      <fill>
        <patternFill>
          <bgColor rgb="FF00B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00B05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theme="5" tint="-0.24993999302387238"/>
        </patternFill>
      </fill>
    </dxf>
    <dxf>
      <fill>
        <patternFill>
          <bgColor theme="5" tint="-0.24993999302387238"/>
        </patternFill>
      </fill>
    </dxf>
    <dxf>
      <fill>
        <patternFill patternType="solid">
          <bgColor rgb="FF8E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104775</xdr:rowOff>
    </xdr:from>
    <xdr:to>
      <xdr:col>1</xdr:col>
      <xdr:colOff>1381125</xdr:colOff>
      <xdr:row>2</xdr:row>
      <xdr:rowOff>228600</xdr:rowOff>
    </xdr:to>
    <xdr:pic>
      <xdr:nvPicPr>
        <xdr:cNvPr id="1" name="Imagen 1"/>
        <xdr:cNvPicPr preferRelativeResize="1">
          <a:picLocks noChangeAspect="1"/>
        </xdr:cNvPicPr>
      </xdr:nvPicPr>
      <xdr:blipFill>
        <a:blip r:embed="rId1"/>
        <a:stretch>
          <a:fillRect/>
        </a:stretch>
      </xdr:blipFill>
      <xdr:spPr>
        <a:xfrm>
          <a:off x="381000" y="104775"/>
          <a:ext cx="1914525"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4</xdr:row>
      <xdr:rowOff>85725</xdr:rowOff>
    </xdr:to>
    <xdr:pic>
      <xdr:nvPicPr>
        <xdr:cNvPr id="1" name="Picture 11" descr="colombia bn"/>
        <xdr:cNvPicPr preferRelativeResize="1">
          <a:picLocks noChangeAspect="1"/>
        </xdr:cNvPicPr>
      </xdr:nvPicPr>
      <xdr:blipFill>
        <a:blip r:embed="rId1"/>
        <a:stretch>
          <a:fillRect/>
        </a:stretch>
      </xdr:blipFill>
      <xdr:spPr>
        <a:xfrm>
          <a:off x="0" y="200025"/>
          <a:ext cx="0" cy="771525"/>
        </a:xfrm>
        <a:prstGeom prst="rect">
          <a:avLst/>
        </a:prstGeom>
        <a:noFill/>
        <a:ln w="9525" cmpd="sng">
          <a:noFill/>
        </a:ln>
      </xdr:spPr>
    </xdr:pic>
    <xdr:clientData/>
  </xdr:twoCellAnchor>
  <xdr:twoCellAnchor editAs="oneCell">
    <xdr:from>
      <xdr:col>0</xdr:col>
      <xdr:colOff>400050</xdr:colOff>
      <xdr:row>0</xdr:row>
      <xdr:rowOff>0</xdr:rowOff>
    </xdr:from>
    <xdr:to>
      <xdr:col>2</xdr:col>
      <xdr:colOff>409575</xdr:colOff>
      <xdr:row>2</xdr:row>
      <xdr:rowOff>133350</xdr:rowOff>
    </xdr:to>
    <xdr:pic>
      <xdr:nvPicPr>
        <xdr:cNvPr id="2" name="Imagen 1"/>
        <xdr:cNvPicPr preferRelativeResize="1">
          <a:picLocks noChangeAspect="1"/>
        </xdr:cNvPicPr>
      </xdr:nvPicPr>
      <xdr:blipFill>
        <a:blip r:embed="rId2"/>
        <a:stretch>
          <a:fillRect/>
        </a:stretch>
      </xdr:blipFill>
      <xdr:spPr>
        <a:xfrm>
          <a:off x="400050" y="0"/>
          <a:ext cx="866775"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4</xdr:row>
      <xdr:rowOff>152400</xdr:rowOff>
    </xdr:from>
    <xdr:to>
      <xdr:col>1</xdr:col>
      <xdr:colOff>1457325</xdr:colOff>
      <xdr:row>6</xdr:row>
      <xdr:rowOff>381000</xdr:rowOff>
    </xdr:to>
    <xdr:pic>
      <xdr:nvPicPr>
        <xdr:cNvPr id="1" name="Imagen 1"/>
        <xdr:cNvPicPr preferRelativeResize="1">
          <a:picLocks noChangeAspect="1"/>
        </xdr:cNvPicPr>
      </xdr:nvPicPr>
      <xdr:blipFill>
        <a:blip r:embed="rId1"/>
        <a:stretch>
          <a:fillRect/>
        </a:stretch>
      </xdr:blipFill>
      <xdr:spPr>
        <a:xfrm>
          <a:off x="447675" y="228600"/>
          <a:ext cx="1619250" cy="847725"/>
        </a:xfrm>
        <a:prstGeom prst="rect">
          <a:avLst/>
        </a:prstGeom>
        <a:noFill/>
        <a:ln w="9525" cmpd="sng">
          <a:noFill/>
        </a:ln>
      </xdr:spPr>
    </xdr:pic>
    <xdr:clientData/>
  </xdr:twoCellAnchor>
  <xdr:twoCellAnchor>
    <xdr:from>
      <xdr:col>33</xdr:col>
      <xdr:colOff>361950</xdr:colOff>
      <xdr:row>76</xdr:row>
      <xdr:rowOff>66675</xdr:rowOff>
    </xdr:from>
    <xdr:to>
      <xdr:col>36</xdr:col>
      <xdr:colOff>609600</xdr:colOff>
      <xdr:row>76</xdr:row>
      <xdr:rowOff>1504950</xdr:rowOff>
    </xdr:to>
    <xdr:sp>
      <xdr:nvSpPr>
        <xdr:cNvPr id="2" name="CuadroTexto 2"/>
        <xdr:cNvSpPr txBox="1">
          <a:spLocks noChangeArrowheads="1"/>
        </xdr:cNvSpPr>
      </xdr:nvSpPr>
      <xdr:spPr>
        <a:xfrm>
          <a:off x="44586525" y="34823400"/>
          <a:ext cx="2914650" cy="1438275"/>
        </a:xfrm>
        <a:prstGeom prst="rect">
          <a:avLst/>
        </a:prstGeom>
        <a:solidFill>
          <a:srgbClr val="FFFFFF"/>
        </a:solidFill>
        <a:ln w="9525" cmpd="sng">
          <a:noFill/>
        </a:ln>
      </xdr:spPr>
      <xdr:txBody>
        <a:bodyPr vertOverflow="clip" wrap="square"/>
        <a:p>
          <a:pPr algn="ctr">
            <a:defRPr/>
          </a:pPr>
          <a:r>
            <a:rPr lang="en-US" cap="none" sz="4000" b="0" i="0" u="none" baseline="0">
              <a:solidFill>
                <a:srgbClr val="000000"/>
              </a:solidFill>
              <a:latin typeface="Arial Rounded MT Bold"/>
              <a:ea typeface="Arial Rounded MT Bold"/>
              <a:cs typeface="Arial Rounded MT Bold"/>
            </a:rPr>
            <a:t>ORIGINAL</a:t>
          </a:r>
          <a:r>
            <a:rPr lang="en-US" cap="none" sz="4000" b="0" i="0" u="none" baseline="0">
              <a:solidFill>
                <a:srgbClr val="000000"/>
              </a:solidFill>
              <a:latin typeface="Arial Rounded MT Bold"/>
              <a:ea typeface="Arial Rounded MT Bold"/>
              <a:cs typeface="Arial Rounded MT Bold"/>
            </a:rPr>
            <a:t> FIRMADO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17</xdr:row>
      <xdr:rowOff>66675</xdr:rowOff>
    </xdr:from>
    <xdr:to>
      <xdr:col>9</xdr:col>
      <xdr:colOff>3076575</xdr:colOff>
      <xdr:row>20</xdr:row>
      <xdr:rowOff>9525</xdr:rowOff>
    </xdr:to>
    <xdr:sp>
      <xdr:nvSpPr>
        <xdr:cNvPr id="1" name="CuadroTexto 1"/>
        <xdr:cNvSpPr txBox="1">
          <a:spLocks noChangeArrowheads="1"/>
        </xdr:cNvSpPr>
      </xdr:nvSpPr>
      <xdr:spPr>
        <a:xfrm>
          <a:off x="26793825" y="17135475"/>
          <a:ext cx="2905125" cy="1428750"/>
        </a:xfrm>
        <a:prstGeom prst="rect">
          <a:avLst/>
        </a:prstGeom>
        <a:solidFill>
          <a:srgbClr val="FFFFFF"/>
        </a:solidFill>
        <a:ln w="9525" cmpd="sng">
          <a:noFill/>
        </a:ln>
      </xdr:spPr>
      <xdr:txBody>
        <a:bodyPr vertOverflow="clip" wrap="square"/>
        <a:p>
          <a:pPr algn="ctr">
            <a:defRPr/>
          </a:pPr>
          <a:r>
            <a:rPr lang="en-US" cap="none" sz="4000" b="0" i="0" u="none" baseline="0">
              <a:solidFill>
                <a:srgbClr val="000000"/>
              </a:solidFill>
              <a:latin typeface="Arial Rounded MT Bold"/>
              <a:ea typeface="Arial Rounded MT Bold"/>
              <a:cs typeface="Arial Rounded MT Bold"/>
            </a:rPr>
            <a:t>ORIGINAL</a:t>
          </a:r>
          <a:r>
            <a:rPr lang="en-US" cap="none" sz="4000" b="0" i="0" u="none" baseline="0">
              <a:solidFill>
                <a:srgbClr val="000000"/>
              </a:solidFill>
              <a:latin typeface="Arial Rounded MT Bold"/>
              <a:ea typeface="Arial Rounded MT Bold"/>
              <a:cs typeface="Arial Rounded MT Bold"/>
            </a:rPr>
            <a:t> FIRMADO</a:t>
          </a:r>
        </a:p>
      </xdr:txBody>
    </xdr:sp>
    <xdr:clientData/>
  </xdr:twoCellAnchor>
  <xdr:twoCellAnchor>
    <xdr:from>
      <xdr:col>9</xdr:col>
      <xdr:colOff>133350</xdr:colOff>
      <xdr:row>20</xdr:row>
      <xdr:rowOff>219075</xdr:rowOff>
    </xdr:from>
    <xdr:to>
      <xdr:col>9</xdr:col>
      <xdr:colOff>3038475</xdr:colOff>
      <xdr:row>23</xdr:row>
      <xdr:rowOff>209550</xdr:rowOff>
    </xdr:to>
    <xdr:sp>
      <xdr:nvSpPr>
        <xdr:cNvPr id="2" name="CuadroTexto 2"/>
        <xdr:cNvSpPr txBox="1">
          <a:spLocks noChangeArrowheads="1"/>
        </xdr:cNvSpPr>
      </xdr:nvSpPr>
      <xdr:spPr>
        <a:xfrm>
          <a:off x="26755725" y="18773775"/>
          <a:ext cx="2905125" cy="1447800"/>
        </a:xfrm>
        <a:prstGeom prst="rect">
          <a:avLst/>
        </a:prstGeom>
        <a:solidFill>
          <a:srgbClr val="FFFFFF"/>
        </a:solidFill>
        <a:ln w="9525" cmpd="sng">
          <a:noFill/>
        </a:ln>
      </xdr:spPr>
      <xdr:txBody>
        <a:bodyPr vertOverflow="clip" wrap="square"/>
        <a:p>
          <a:pPr algn="ctr">
            <a:defRPr/>
          </a:pPr>
          <a:r>
            <a:rPr lang="en-US" cap="none" sz="4000" b="0" i="0" u="none" baseline="0">
              <a:solidFill>
                <a:srgbClr val="000000"/>
              </a:solidFill>
              <a:latin typeface="Arial Rounded MT Bold"/>
              <a:ea typeface="Arial Rounded MT Bold"/>
              <a:cs typeface="Arial Rounded MT Bold"/>
            </a:rPr>
            <a:t>ORIGINAL</a:t>
          </a:r>
          <a:r>
            <a:rPr lang="en-US" cap="none" sz="4000" b="0" i="0" u="none" baseline="0">
              <a:solidFill>
                <a:srgbClr val="000000"/>
              </a:solidFill>
              <a:latin typeface="Arial Rounded MT Bold"/>
              <a:ea typeface="Arial Rounded MT Bold"/>
              <a:cs typeface="Arial Rounded MT Bold"/>
            </a:rPr>
            <a:t> FIRMADO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0</xdr:row>
      <xdr:rowOff>133350</xdr:rowOff>
    </xdr:from>
    <xdr:to>
      <xdr:col>2</xdr:col>
      <xdr:colOff>219075</xdr:colOff>
      <xdr:row>3</xdr:row>
      <xdr:rowOff>38100</xdr:rowOff>
    </xdr:to>
    <xdr:pic>
      <xdr:nvPicPr>
        <xdr:cNvPr id="1" name="Picture 2" descr="D:\Manual de Identidad Corporativa\Manual JPG\MANUAL ANI FINAL PRIMERA PARTE-02.jpg"/>
        <xdr:cNvPicPr preferRelativeResize="1">
          <a:picLocks noChangeAspect="1"/>
        </xdr:cNvPicPr>
      </xdr:nvPicPr>
      <xdr:blipFill>
        <a:blip r:embed="rId1"/>
        <a:srcRect l="24966" t="30461" r="25231" b="22282"/>
        <a:stretch>
          <a:fillRect/>
        </a:stretch>
      </xdr:blipFill>
      <xdr:spPr>
        <a:xfrm>
          <a:off x="457200" y="133350"/>
          <a:ext cx="857250"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maldonado\Downloads\20160411MapaRiesgosPInfoComunic.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PG-F-030"/>
      <sheetName val="SEPG-F-007"/>
      <sheetName val="SEPG-012"/>
      <sheetName val="SEPG-F-013"/>
      <sheetName val="SEPG-F-008"/>
      <sheetName val="SEPG-F-014"/>
      <sheetName val="CAMBIOS 2015 - 2016"/>
      <sheetName val="Fm-20 "/>
      <sheetName val="DB"/>
      <sheetName val="Hoja1"/>
      <sheetName val="DOFA"/>
      <sheetName val="Iden del Riesgo y Opor"/>
      <sheetName val="Mapa de riesgos"/>
      <sheetName val="Evalu Ries y Opor"/>
      <sheetName val="Impacto Corrupcon"/>
      <sheetName val="Ana Ries y Opor"/>
      <sheetName val="Reportes de Riesgo"/>
    </sheetNames>
    <sheetDataSet>
      <sheetData sheetId="1">
        <row r="17">
          <cell r="B17">
            <v>1</v>
          </cell>
        </row>
        <row r="18">
          <cell r="B18">
            <v>2</v>
          </cell>
        </row>
        <row r="19">
          <cell r="B19">
            <v>3</v>
          </cell>
        </row>
      </sheetData>
      <sheetData sheetId="8">
        <row r="37">
          <cell r="B37">
            <v>1</v>
          </cell>
          <cell r="C37" t="str">
            <v>Riesgo Bajo (Z-1)</v>
          </cell>
          <cell r="D37" t="str">
            <v>Riesgo Bajo</v>
          </cell>
        </row>
        <row r="38">
          <cell r="B38">
            <v>2</v>
          </cell>
          <cell r="C38" t="str">
            <v>Riesgo Bajo (Z-2)</v>
          </cell>
          <cell r="D38" t="str">
            <v>Riesgo Moderado</v>
          </cell>
        </row>
        <row r="39">
          <cell r="B39">
            <v>3</v>
          </cell>
          <cell r="C39" t="str">
            <v>Riesgo Bajo (Z-3)</v>
          </cell>
          <cell r="D39" t="str">
            <v>Riesgo Alto</v>
          </cell>
        </row>
        <row r="40">
          <cell r="B40">
            <v>4</v>
          </cell>
          <cell r="C40" t="str">
            <v>Riesgo Moderado (Z-6)</v>
          </cell>
          <cell r="D40" t="str">
            <v>Riesgo Extremo</v>
          </cell>
        </row>
        <row r="41">
          <cell r="B41">
            <v>5</v>
          </cell>
          <cell r="C41" t="str">
            <v>Riesgo Alto (Z-10)</v>
          </cell>
        </row>
        <row r="42">
          <cell r="B42">
            <v>6</v>
          </cell>
          <cell r="C42" t="str">
            <v>Riesgo Bajo (Z-4)</v>
          </cell>
        </row>
        <row r="43">
          <cell r="B43">
            <v>7</v>
          </cell>
          <cell r="C43" t="str">
            <v>Riesgo Moderado (Z-8)</v>
          </cell>
        </row>
        <row r="44">
          <cell r="B44">
            <v>11</v>
          </cell>
          <cell r="C44" t="str">
            <v>Riesgo Alto (Z-15)</v>
          </cell>
        </row>
        <row r="45">
          <cell r="B45">
            <v>12</v>
          </cell>
          <cell r="C45" t="str">
            <v>Riesgo Bajo (Z-5)</v>
          </cell>
        </row>
        <row r="46">
          <cell r="B46">
            <v>13</v>
          </cell>
          <cell r="C46" t="str">
            <v>Riesgo Alto (Z17)</v>
          </cell>
        </row>
        <row r="47">
          <cell r="B47">
            <v>14</v>
          </cell>
          <cell r="C47" t="str">
            <v>Riesgo Moderado (Z-9)</v>
          </cell>
        </row>
        <row r="48">
          <cell r="B48">
            <v>18</v>
          </cell>
          <cell r="C48" t="str">
            <v>Riesgo Moderado (Z-7)</v>
          </cell>
        </row>
        <row r="49">
          <cell r="B49">
            <v>21</v>
          </cell>
          <cell r="C49" t="str">
            <v>Riesgo Alto (Z-13)</v>
          </cell>
        </row>
        <row r="50">
          <cell r="B50">
            <v>22</v>
          </cell>
          <cell r="C50" t="str">
            <v>Riesgo Alto (Z-16)</v>
          </cell>
        </row>
        <row r="51">
          <cell r="B51">
            <v>24</v>
          </cell>
          <cell r="C51" t="str">
            <v>Riesgo Alto (Z-11)</v>
          </cell>
        </row>
        <row r="52">
          <cell r="B52">
            <v>26</v>
          </cell>
          <cell r="C52" t="str">
            <v>Riesgo Extremo (Z-22)</v>
          </cell>
        </row>
        <row r="53">
          <cell r="B53">
            <v>28</v>
          </cell>
          <cell r="C53" t="str">
            <v>Riesgo Alto (Z-14)</v>
          </cell>
        </row>
        <row r="54">
          <cell r="B54">
            <v>30</v>
          </cell>
          <cell r="C54" t="str">
            <v>Riesgo Alto (Z-12)</v>
          </cell>
        </row>
        <row r="55">
          <cell r="B55">
            <v>33</v>
          </cell>
          <cell r="C55" t="str">
            <v>Riesgo Extremo (Z-19)</v>
          </cell>
        </row>
        <row r="56">
          <cell r="B56">
            <v>35</v>
          </cell>
          <cell r="C56" t="str">
            <v>Riesgo Extremo (Z-18)</v>
          </cell>
        </row>
        <row r="57">
          <cell r="B57">
            <v>39</v>
          </cell>
          <cell r="C57" t="str">
            <v>Riesgo Extremo (Z-23)</v>
          </cell>
        </row>
        <row r="58">
          <cell r="B58">
            <v>44</v>
          </cell>
          <cell r="C58" t="str">
            <v>Riesgo Extremo (Z-20)</v>
          </cell>
        </row>
        <row r="59">
          <cell r="B59">
            <v>52</v>
          </cell>
          <cell r="C59" t="str">
            <v>Riesgo Extremo (Z-24)</v>
          </cell>
        </row>
        <row r="60">
          <cell r="B60">
            <v>55</v>
          </cell>
          <cell r="C60" t="str">
            <v>Riesgo Extremo (Z-21)</v>
          </cell>
        </row>
        <row r="61">
          <cell r="B61">
            <v>65</v>
          </cell>
          <cell r="C61" t="str">
            <v>Riesgo Extremo (Z-25)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codeName="Hoja1">
    <pageSetUpPr fitToPage="1"/>
  </sheetPr>
  <dimension ref="B4:F35"/>
  <sheetViews>
    <sheetView showGridLines="0" zoomScale="85" zoomScaleNormal="85" zoomScalePageLayoutView="0" workbookViewId="0" topLeftCell="A15">
      <selection activeCell="D16" sqref="D16"/>
    </sheetView>
  </sheetViews>
  <sheetFormatPr defaultColWidth="11.421875" defaultRowHeight="12.75"/>
  <cols>
    <col min="1" max="1" width="11.421875" style="147" customWidth="1"/>
    <col min="2" max="2" width="30.57421875" style="147" customWidth="1"/>
    <col min="3" max="3" width="32.421875" style="147" customWidth="1"/>
    <col min="4" max="4" width="25.7109375" style="147" customWidth="1"/>
    <col min="5" max="5" width="30.28125" style="147" customWidth="1"/>
    <col min="6" max="6" width="18.28125" style="147" customWidth="1"/>
    <col min="7" max="16384" width="11.421875" style="147" customWidth="1"/>
  </cols>
  <sheetData>
    <row r="3" ht="13.5" thickBot="1"/>
    <row r="4" spans="2:6" ht="15.75" thickBot="1">
      <c r="B4" s="367" t="s">
        <v>342</v>
      </c>
      <c r="C4" s="368"/>
      <c r="D4" s="368"/>
      <c r="E4" s="368"/>
      <c r="F4" s="369"/>
    </row>
    <row r="5" ht="13.5" thickBot="1"/>
    <row r="6" spans="2:6" ht="12.75">
      <c r="B6" s="370" t="s">
        <v>343</v>
      </c>
      <c r="C6" s="373" t="s">
        <v>329</v>
      </c>
      <c r="D6" s="374"/>
      <c r="E6" s="374"/>
      <c r="F6" s="375"/>
    </row>
    <row r="7" spans="2:6" ht="12.75">
      <c r="B7" s="371"/>
      <c r="C7" s="376"/>
      <c r="D7" s="377"/>
      <c r="E7" s="377"/>
      <c r="F7" s="378"/>
    </row>
    <row r="8" spans="2:6" ht="32.25" customHeight="1" thickBot="1">
      <c r="B8" s="372"/>
      <c r="C8" s="379"/>
      <c r="D8" s="380"/>
      <c r="E8" s="380"/>
      <c r="F8" s="381"/>
    </row>
    <row r="12" ht="13.5" thickBot="1"/>
    <row r="13" spans="2:6" ht="30.75" thickBot="1">
      <c r="B13" s="331" t="s">
        <v>344</v>
      </c>
      <c r="C13" s="332" t="s">
        <v>345</v>
      </c>
      <c r="D13" s="332" t="s">
        <v>346</v>
      </c>
      <c r="E13" s="332" t="s">
        <v>347</v>
      </c>
      <c r="F13" s="332" t="s">
        <v>348</v>
      </c>
    </row>
    <row r="14" spans="2:6" ht="14.25">
      <c r="B14" s="364" t="s">
        <v>349</v>
      </c>
      <c r="C14" s="279" t="s">
        <v>350</v>
      </c>
      <c r="D14" s="279" t="s">
        <v>351</v>
      </c>
      <c r="E14" s="361"/>
      <c r="F14" s="361"/>
    </row>
    <row r="15" spans="2:6" ht="28.5">
      <c r="B15" s="365"/>
      <c r="C15" s="279" t="s">
        <v>352</v>
      </c>
      <c r="D15" s="279" t="s">
        <v>353</v>
      </c>
      <c r="E15" s="362"/>
      <c r="F15" s="362"/>
    </row>
    <row r="16" spans="2:6" ht="28.5">
      <c r="B16" s="365"/>
      <c r="C16" s="279" t="s">
        <v>354</v>
      </c>
      <c r="D16" s="280"/>
      <c r="E16" s="362"/>
      <c r="F16" s="362"/>
    </row>
    <row r="17" spans="2:6" ht="15" thickBot="1">
      <c r="B17" s="366"/>
      <c r="C17" s="281" t="s">
        <v>355</v>
      </c>
      <c r="D17" s="282"/>
      <c r="E17" s="363"/>
      <c r="F17" s="363"/>
    </row>
    <row r="18" spans="2:6" ht="42.75">
      <c r="B18" s="364" t="s">
        <v>356</v>
      </c>
      <c r="C18" s="283" t="s">
        <v>357</v>
      </c>
      <c r="D18" s="279" t="s">
        <v>358</v>
      </c>
      <c r="E18" s="279" t="s">
        <v>305</v>
      </c>
      <c r="F18" s="361"/>
    </row>
    <row r="19" spans="2:6" ht="42.75">
      <c r="B19" s="365"/>
      <c r="C19" s="283" t="s">
        <v>359</v>
      </c>
      <c r="D19" s="279" t="s">
        <v>360</v>
      </c>
      <c r="E19" s="279" t="s">
        <v>361</v>
      </c>
      <c r="F19" s="362"/>
    </row>
    <row r="20" spans="2:6" ht="28.5">
      <c r="B20" s="365"/>
      <c r="C20" s="283" t="s">
        <v>362</v>
      </c>
      <c r="D20" s="279" t="s">
        <v>363</v>
      </c>
      <c r="E20" s="280"/>
      <c r="F20" s="362"/>
    </row>
    <row r="21" spans="2:6" ht="28.5">
      <c r="B21" s="365"/>
      <c r="C21" s="283" t="s">
        <v>364</v>
      </c>
      <c r="D21" s="279" t="s">
        <v>365</v>
      </c>
      <c r="E21" s="280"/>
      <c r="F21" s="362"/>
    </row>
    <row r="22" spans="2:6" ht="14.25">
      <c r="B22" s="365"/>
      <c r="C22" s="280"/>
      <c r="D22" s="279" t="s">
        <v>366</v>
      </c>
      <c r="E22" s="280"/>
      <c r="F22" s="362"/>
    </row>
    <row r="23" spans="2:6" ht="14.25">
      <c r="B23" s="365"/>
      <c r="C23" s="280"/>
      <c r="D23" s="283" t="s">
        <v>367</v>
      </c>
      <c r="E23" s="280"/>
      <c r="F23" s="362"/>
    </row>
    <row r="24" spans="2:6" ht="14.25">
      <c r="B24" s="365"/>
      <c r="C24" s="280"/>
      <c r="D24" s="279" t="s">
        <v>368</v>
      </c>
      <c r="E24" s="280"/>
      <c r="F24" s="362"/>
    </row>
    <row r="25" spans="2:6" ht="15" thickBot="1">
      <c r="B25" s="366"/>
      <c r="C25" s="282"/>
      <c r="D25" s="281" t="s">
        <v>369</v>
      </c>
      <c r="E25" s="282"/>
      <c r="F25" s="363"/>
    </row>
    <row r="26" spans="2:6" ht="14.25">
      <c r="B26" s="364" t="s">
        <v>370</v>
      </c>
      <c r="C26" s="283" t="s">
        <v>371</v>
      </c>
      <c r="D26" s="283" t="s">
        <v>372</v>
      </c>
      <c r="E26" s="361" t="s">
        <v>272</v>
      </c>
      <c r="F26" s="361"/>
    </row>
    <row r="27" spans="2:6" ht="14.25">
      <c r="B27" s="365"/>
      <c r="C27" s="283" t="s">
        <v>373</v>
      </c>
      <c r="D27" s="283" t="s">
        <v>367</v>
      </c>
      <c r="E27" s="362"/>
      <c r="F27" s="362"/>
    </row>
    <row r="28" spans="2:6" ht="28.5">
      <c r="B28" s="365"/>
      <c r="C28" s="283" t="s">
        <v>374</v>
      </c>
      <c r="D28" s="279" t="s">
        <v>360</v>
      </c>
      <c r="E28" s="362"/>
      <c r="F28" s="362"/>
    </row>
    <row r="29" spans="2:6" ht="28.5">
      <c r="B29" s="365"/>
      <c r="C29" s="283" t="s">
        <v>375</v>
      </c>
      <c r="D29" s="279" t="s">
        <v>358</v>
      </c>
      <c r="E29" s="362"/>
      <c r="F29" s="362"/>
    </row>
    <row r="30" spans="2:6" ht="15" thickBot="1">
      <c r="B30" s="366"/>
      <c r="C30" s="282"/>
      <c r="D30" s="281" t="s">
        <v>376</v>
      </c>
      <c r="E30" s="363"/>
      <c r="F30" s="363"/>
    </row>
    <row r="31" spans="2:6" ht="42.75">
      <c r="B31" s="364" t="s">
        <v>377</v>
      </c>
      <c r="C31" s="283" t="s">
        <v>378</v>
      </c>
      <c r="D31" s="279" t="s">
        <v>379</v>
      </c>
      <c r="E31" s="361" t="s">
        <v>274</v>
      </c>
      <c r="F31" s="361"/>
    </row>
    <row r="32" spans="2:6" ht="42.75">
      <c r="B32" s="365"/>
      <c r="C32" s="283" t="s">
        <v>380</v>
      </c>
      <c r="D32" s="279" t="s">
        <v>381</v>
      </c>
      <c r="E32" s="362"/>
      <c r="F32" s="362"/>
    </row>
    <row r="33" spans="2:6" ht="14.25">
      <c r="B33" s="365"/>
      <c r="C33" s="283" t="s">
        <v>382</v>
      </c>
      <c r="D33" s="280"/>
      <c r="E33" s="362"/>
      <c r="F33" s="362"/>
    </row>
    <row r="34" spans="2:6" ht="14.25">
      <c r="B34" s="365"/>
      <c r="C34" s="283" t="s">
        <v>383</v>
      </c>
      <c r="D34" s="280"/>
      <c r="E34" s="362"/>
      <c r="F34" s="362"/>
    </row>
    <row r="35" spans="2:6" ht="29.25" thickBot="1">
      <c r="B35" s="366"/>
      <c r="C35" s="284" t="s">
        <v>384</v>
      </c>
      <c r="D35" s="282"/>
      <c r="E35" s="363"/>
      <c r="F35" s="363"/>
    </row>
  </sheetData>
  <sheetProtection selectLockedCells="1"/>
  <mergeCells count="14">
    <mergeCell ref="B4:F4"/>
    <mergeCell ref="B6:B8"/>
    <mergeCell ref="C6:F8"/>
    <mergeCell ref="B14:B17"/>
    <mergeCell ref="E14:E17"/>
    <mergeCell ref="F14:F17"/>
    <mergeCell ref="F18:F25"/>
    <mergeCell ref="B26:B30"/>
    <mergeCell ref="E26:E30"/>
    <mergeCell ref="F26:F30"/>
    <mergeCell ref="B31:B35"/>
    <mergeCell ref="E31:E35"/>
    <mergeCell ref="F31:F35"/>
    <mergeCell ref="B18:B25"/>
  </mergeCells>
  <printOptions/>
  <pageMargins left="0.7086614173228347" right="0.7086614173228347" top="0.7480314960629921" bottom="0.7480314960629921" header="0.31496062992125984" footer="0.31496062992125984"/>
  <pageSetup fitToHeight="2" fitToWidth="1" horizontalDpi="600" verticalDpi="600" orientation="portrait" scale="25"/>
</worksheet>
</file>

<file path=xl/worksheets/sheet2.xml><?xml version="1.0" encoding="utf-8"?>
<worksheet xmlns="http://schemas.openxmlformats.org/spreadsheetml/2006/main" xmlns:r="http://schemas.openxmlformats.org/officeDocument/2006/relationships">
  <sheetPr codeName="Hoja2">
    <tabColor theme="0"/>
    <pageSetUpPr fitToPage="1"/>
  </sheetPr>
  <dimension ref="A1:O26"/>
  <sheetViews>
    <sheetView showGridLines="0" zoomScale="55" zoomScaleNormal="55" zoomScalePageLayoutView="0" workbookViewId="0" topLeftCell="A4">
      <selection activeCell="G16" sqref="G16:H16"/>
    </sheetView>
  </sheetViews>
  <sheetFormatPr defaultColWidth="11.421875" defaultRowHeight="12.75"/>
  <cols>
    <col min="1" max="1" width="13.7109375" style="196" customWidth="1"/>
    <col min="2" max="2" width="25.140625" style="196" customWidth="1"/>
    <col min="3" max="3" width="32.7109375" style="196" customWidth="1"/>
    <col min="4" max="4" width="17.57421875" style="196" customWidth="1"/>
    <col min="5" max="5" width="14.8515625" style="196" customWidth="1"/>
    <col min="6" max="6" width="11.57421875" style="196" customWidth="1"/>
    <col min="7" max="7" width="73.57421875" style="196" customWidth="1"/>
    <col min="8" max="8" width="35.140625" style="196" customWidth="1"/>
    <col min="9" max="9" width="10.57421875" style="196" customWidth="1"/>
    <col min="10" max="10" width="11.140625" style="196" customWidth="1"/>
    <col min="11" max="11" width="40.7109375" style="196" customWidth="1"/>
    <col min="12" max="12" width="38.140625" style="196" customWidth="1"/>
    <col min="13" max="13" width="31.7109375" style="196" customWidth="1"/>
    <col min="14" max="83" width="11.421875" style="230" customWidth="1"/>
    <col min="84" max="16384" width="11.421875" style="196" customWidth="1"/>
  </cols>
  <sheetData>
    <row r="1" spans="1:13" ht="33" customHeight="1">
      <c r="A1" s="401"/>
      <c r="B1" s="402"/>
      <c r="C1" s="407" t="s">
        <v>1</v>
      </c>
      <c r="D1" s="408"/>
      <c r="E1" s="408"/>
      <c r="F1" s="408"/>
      <c r="G1" s="408"/>
      <c r="H1" s="408"/>
      <c r="I1" s="408"/>
      <c r="J1" s="408"/>
      <c r="K1" s="409"/>
      <c r="L1" s="228" t="s">
        <v>295</v>
      </c>
      <c r="M1" s="229" t="s">
        <v>327</v>
      </c>
    </row>
    <row r="2" spans="1:13" ht="33" customHeight="1">
      <c r="A2" s="403"/>
      <c r="B2" s="404"/>
      <c r="C2" s="231" t="s">
        <v>142</v>
      </c>
      <c r="D2" s="410" t="s">
        <v>297</v>
      </c>
      <c r="E2" s="410"/>
      <c r="F2" s="410"/>
      <c r="G2" s="410"/>
      <c r="H2" s="410"/>
      <c r="I2" s="410"/>
      <c r="J2" s="410"/>
      <c r="K2" s="411"/>
      <c r="L2" s="232" t="s">
        <v>298</v>
      </c>
      <c r="M2" s="233">
        <v>2</v>
      </c>
    </row>
    <row r="3" spans="1:13" ht="33" customHeight="1" thickBot="1">
      <c r="A3" s="405"/>
      <c r="B3" s="406"/>
      <c r="C3" s="234" t="s">
        <v>299</v>
      </c>
      <c r="D3" s="393" t="s">
        <v>328</v>
      </c>
      <c r="E3" s="393"/>
      <c r="F3" s="393"/>
      <c r="G3" s="393"/>
      <c r="H3" s="393"/>
      <c r="I3" s="393"/>
      <c r="J3" s="393"/>
      <c r="K3" s="395"/>
      <c r="L3" s="235" t="s">
        <v>301</v>
      </c>
      <c r="M3" s="236">
        <v>43123</v>
      </c>
    </row>
    <row r="4" spans="1:13" ht="3.75" customHeight="1" thickBot="1">
      <c r="A4" s="412"/>
      <c r="B4" s="412"/>
      <c r="C4" s="412"/>
      <c r="M4" s="237"/>
    </row>
    <row r="5" spans="1:13" ht="30" customHeight="1" thickBot="1">
      <c r="A5" s="412"/>
      <c r="B5" s="412"/>
      <c r="C5" s="412"/>
      <c r="K5" s="238" t="s">
        <v>8</v>
      </c>
      <c r="L5" s="413">
        <v>43174</v>
      </c>
      <c r="M5" s="414"/>
    </row>
    <row r="6" spans="1:13" ht="30.75" customHeight="1">
      <c r="A6" s="382" t="s">
        <v>142</v>
      </c>
      <c r="B6" s="383"/>
      <c r="C6" s="383"/>
      <c r="D6" s="383"/>
      <c r="E6" s="383"/>
      <c r="F6" s="383"/>
      <c r="G6" s="383"/>
      <c r="H6" s="383"/>
      <c r="I6" s="383"/>
      <c r="J6" s="383"/>
      <c r="K6" s="383"/>
      <c r="L6" s="383"/>
      <c r="M6" s="384"/>
    </row>
    <row r="7" spans="1:15" ht="76.5" customHeight="1" thickBot="1">
      <c r="A7" s="385" t="s">
        <v>322</v>
      </c>
      <c r="B7" s="386"/>
      <c r="C7" s="387"/>
      <c r="D7" s="388" t="s">
        <v>329</v>
      </c>
      <c r="E7" s="388"/>
      <c r="F7" s="388"/>
      <c r="G7" s="388"/>
      <c r="H7" s="388"/>
      <c r="I7" s="388"/>
      <c r="J7" s="388"/>
      <c r="K7" s="388"/>
      <c r="L7" s="388"/>
      <c r="M7" s="389"/>
      <c r="O7" s="239" t="s">
        <v>330</v>
      </c>
    </row>
    <row r="8" spans="1:12" ht="12" customHeight="1" thickBot="1">
      <c r="A8" s="390"/>
      <c r="B8" s="390"/>
      <c r="C8" s="390"/>
      <c r="D8" s="415"/>
      <c r="E8" s="415"/>
      <c r="F8" s="415"/>
      <c r="G8" s="415"/>
      <c r="H8" s="416"/>
      <c r="I8" s="416"/>
      <c r="J8" s="416"/>
      <c r="K8" s="416"/>
      <c r="L8" s="416"/>
    </row>
    <row r="9" spans="1:13" ht="48" customHeight="1" thickBot="1">
      <c r="A9" s="240" t="s">
        <v>9</v>
      </c>
      <c r="B9" s="241" t="s">
        <v>3</v>
      </c>
      <c r="C9" s="241" t="s">
        <v>10</v>
      </c>
      <c r="D9" s="417" t="s">
        <v>11</v>
      </c>
      <c r="E9" s="417"/>
      <c r="F9" s="417"/>
      <c r="G9" s="241" t="s">
        <v>12</v>
      </c>
      <c r="H9" s="418" t="s">
        <v>331</v>
      </c>
      <c r="I9" s="419"/>
      <c r="J9" s="419"/>
      <c r="K9" s="419"/>
      <c r="L9" s="420"/>
      <c r="M9" s="242" t="s">
        <v>13</v>
      </c>
    </row>
    <row r="10" spans="1:13" ht="126.75" customHeight="1" thickTop="1">
      <c r="A10" s="243">
        <v>1</v>
      </c>
      <c r="B10" s="244" t="s">
        <v>332</v>
      </c>
      <c r="C10" s="245" t="s">
        <v>272</v>
      </c>
      <c r="D10" s="421" t="s">
        <v>275</v>
      </c>
      <c r="E10" s="421"/>
      <c r="F10" s="421"/>
      <c r="G10" s="245" t="s">
        <v>333</v>
      </c>
      <c r="H10" s="422" t="s">
        <v>334</v>
      </c>
      <c r="I10" s="423"/>
      <c r="J10" s="423"/>
      <c r="K10" s="423"/>
      <c r="L10" s="424"/>
      <c r="M10" s="246" t="s">
        <v>15</v>
      </c>
    </row>
    <row r="11" spans="1:13" ht="137.25" customHeight="1">
      <c r="A11" s="247">
        <f>A10+1</f>
        <v>2</v>
      </c>
      <c r="B11" s="244" t="s">
        <v>332</v>
      </c>
      <c r="C11" s="248" t="s">
        <v>273</v>
      </c>
      <c r="D11" s="425" t="s">
        <v>276</v>
      </c>
      <c r="E11" s="425"/>
      <c r="F11" s="425"/>
      <c r="G11" s="248" t="s">
        <v>335</v>
      </c>
      <c r="H11" s="426" t="s">
        <v>336</v>
      </c>
      <c r="I11" s="427"/>
      <c r="J11" s="427"/>
      <c r="K11" s="427"/>
      <c r="L11" s="428"/>
      <c r="M11" s="249" t="s">
        <v>186</v>
      </c>
    </row>
    <row r="12" spans="1:13" ht="94.5" customHeight="1" thickBot="1">
      <c r="A12" s="250">
        <v>3</v>
      </c>
      <c r="B12" s="251" t="s">
        <v>332</v>
      </c>
      <c r="C12" s="252" t="s">
        <v>274</v>
      </c>
      <c r="D12" s="429" t="s">
        <v>279</v>
      </c>
      <c r="E12" s="429"/>
      <c r="F12" s="429"/>
      <c r="G12" s="252" t="s">
        <v>337</v>
      </c>
      <c r="H12" s="430" t="s">
        <v>338</v>
      </c>
      <c r="I12" s="431"/>
      <c r="J12" s="431"/>
      <c r="K12" s="431"/>
      <c r="L12" s="432"/>
      <c r="M12" s="253" t="s">
        <v>183</v>
      </c>
    </row>
    <row r="13" spans="1:12" ht="12" customHeight="1" thickBot="1">
      <c r="A13" s="254"/>
      <c r="B13" s="254"/>
      <c r="C13" s="255"/>
      <c r="D13" s="255"/>
      <c r="E13" s="255"/>
      <c r="F13" s="255"/>
      <c r="G13" s="255"/>
      <c r="H13" s="255"/>
      <c r="I13" s="255"/>
      <c r="J13" s="255"/>
      <c r="K13" s="255"/>
      <c r="L13" s="256"/>
    </row>
    <row r="14" spans="1:13" ht="33.75" customHeight="1">
      <c r="A14" s="257" t="s">
        <v>9</v>
      </c>
      <c r="B14" s="258" t="s">
        <v>3</v>
      </c>
      <c r="C14" s="258" t="s">
        <v>242</v>
      </c>
      <c r="D14" s="433" t="s">
        <v>243</v>
      </c>
      <c r="E14" s="433"/>
      <c r="F14" s="433"/>
      <c r="G14" s="433" t="s">
        <v>245</v>
      </c>
      <c r="H14" s="433"/>
      <c r="I14" s="433" t="s">
        <v>244</v>
      </c>
      <c r="J14" s="433"/>
      <c r="K14" s="433"/>
      <c r="L14" s="433" t="s">
        <v>246</v>
      </c>
      <c r="M14" s="434"/>
    </row>
    <row r="15" spans="1:13" ht="88.5" customHeight="1">
      <c r="A15" s="243">
        <v>1</v>
      </c>
      <c r="B15" s="259" t="s">
        <v>339</v>
      </c>
      <c r="C15" s="260" t="s">
        <v>277</v>
      </c>
      <c r="D15" s="391" t="s">
        <v>450</v>
      </c>
      <c r="E15" s="391"/>
      <c r="F15" s="391"/>
      <c r="G15" s="435" t="s">
        <v>451</v>
      </c>
      <c r="H15" s="435"/>
      <c r="I15" s="435" t="s">
        <v>452</v>
      </c>
      <c r="J15" s="435"/>
      <c r="K15" s="435"/>
      <c r="L15" s="435" t="s">
        <v>340</v>
      </c>
      <c r="M15" s="436"/>
    </row>
    <row r="16" spans="1:13" ht="59.25" customHeight="1">
      <c r="A16" s="247">
        <v>2</v>
      </c>
      <c r="B16" s="259" t="s">
        <v>339</v>
      </c>
      <c r="C16" s="261" t="s">
        <v>325</v>
      </c>
      <c r="D16" s="410"/>
      <c r="E16" s="410"/>
      <c r="F16" s="410"/>
      <c r="G16" s="410"/>
      <c r="H16" s="410"/>
      <c r="I16" s="410"/>
      <c r="J16" s="410"/>
      <c r="K16" s="410"/>
      <c r="L16" s="437" t="s">
        <v>340</v>
      </c>
      <c r="M16" s="438"/>
    </row>
    <row r="17" spans="1:13" ht="37.5" customHeight="1">
      <c r="A17" s="247">
        <v>3</v>
      </c>
      <c r="B17" s="262"/>
      <c r="C17" s="248"/>
      <c r="D17" s="410"/>
      <c r="E17" s="410"/>
      <c r="F17" s="410"/>
      <c r="G17" s="410"/>
      <c r="H17" s="410"/>
      <c r="I17" s="410"/>
      <c r="J17" s="410"/>
      <c r="K17" s="410"/>
      <c r="L17" s="410"/>
      <c r="M17" s="441"/>
    </row>
    <row r="18" spans="1:13" ht="37.5" customHeight="1" thickBot="1">
      <c r="A18" s="263">
        <v>2</v>
      </c>
      <c r="B18" s="264"/>
      <c r="C18" s="252"/>
      <c r="D18" s="393"/>
      <c r="E18" s="393"/>
      <c r="F18" s="393"/>
      <c r="G18" s="393"/>
      <c r="H18" s="393"/>
      <c r="I18" s="393"/>
      <c r="J18" s="393"/>
      <c r="K18" s="393"/>
      <c r="L18" s="393"/>
      <c r="M18" s="442"/>
    </row>
    <row r="19" spans="1:12" s="230" customFormat="1" ht="19.5" thickBot="1">
      <c r="A19" s="265"/>
      <c r="B19" s="265"/>
      <c r="C19" s="266"/>
      <c r="D19" s="254"/>
      <c r="E19" s="254"/>
      <c r="F19" s="254"/>
      <c r="G19" s="267"/>
      <c r="H19" s="266"/>
      <c r="I19" s="266"/>
      <c r="J19" s="266"/>
      <c r="K19" s="266"/>
      <c r="L19" s="266"/>
    </row>
    <row r="20" spans="1:13" ht="45.75" customHeight="1">
      <c r="A20" s="398" t="s">
        <v>341</v>
      </c>
      <c r="B20" s="399"/>
      <c r="C20" s="399"/>
      <c r="D20" s="399"/>
      <c r="E20" s="400"/>
      <c r="F20" s="443" t="s">
        <v>6</v>
      </c>
      <c r="G20" s="399"/>
      <c r="H20" s="399"/>
      <c r="I20" s="399"/>
      <c r="J20" s="444"/>
      <c r="K20" s="449" t="s">
        <v>317</v>
      </c>
      <c r="L20" s="399"/>
      <c r="M20" s="450"/>
    </row>
    <row r="21" spans="1:13" ht="40.5" customHeight="1" thickBot="1">
      <c r="A21" s="451" t="s">
        <v>42</v>
      </c>
      <c r="B21" s="452"/>
      <c r="C21" s="268" t="s">
        <v>145</v>
      </c>
      <c r="D21" s="452" t="s">
        <v>301</v>
      </c>
      <c r="E21" s="453"/>
      <c r="F21" s="454" t="s">
        <v>42</v>
      </c>
      <c r="G21" s="452"/>
      <c r="H21" s="268" t="s">
        <v>145</v>
      </c>
      <c r="I21" s="452" t="s">
        <v>301</v>
      </c>
      <c r="J21" s="455"/>
      <c r="K21" s="269" t="s">
        <v>42</v>
      </c>
      <c r="L21" s="268" t="s">
        <v>145</v>
      </c>
      <c r="M21" s="270" t="s">
        <v>301</v>
      </c>
    </row>
    <row r="22" spans="1:13" ht="51.75" customHeight="1" thickTop="1">
      <c r="A22" s="456" t="s">
        <v>404</v>
      </c>
      <c r="B22" s="457"/>
      <c r="C22" s="271" t="s">
        <v>415</v>
      </c>
      <c r="D22" s="439">
        <v>43089</v>
      </c>
      <c r="E22" s="458"/>
      <c r="F22" s="459" t="s">
        <v>399</v>
      </c>
      <c r="G22" s="457"/>
      <c r="H22" s="271" t="s">
        <v>401</v>
      </c>
      <c r="I22" s="439">
        <v>43153</v>
      </c>
      <c r="J22" s="440"/>
      <c r="K22" s="272" t="s">
        <v>446</v>
      </c>
      <c r="L22" s="271" t="s">
        <v>410</v>
      </c>
      <c r="M22" s="335">
        <v>43182</v>
      </c>
    </row>
    <row r="23" spans="1:13" ht="34.5" customHeight="1">
      <c r="A23" s="460" t="s">
        <v>405</v>
      </c>
      <c r="B23" s="410"/>
      <c r="C23" s="273"/>
      <c r="D23" s="461">
        <v>43089</v>
      </c>
      <c r="E23" s="462"/>
      <c r="F23" s="445" t="s">
        <v>407</v>
      </c>
      <c r="G23" s="446"/>
      <c r="H23" s="273" t="s">
        <v>412</v>
      </c>
      <c r="I23" s="447">
        <v>43153</v>
      </c>
      <c r="J23" s="448"/>
      <c r="K23" s="274" t="s">
        <v>388</v>
      </c>
      <c r="L23" s="273" t="s">
        <v>411</v>
      </c>
      <c r="M23" s="336">
        <v>43153</v>
      </c>
    </row>
    <row r="24" spans="1:13" ht="34.5" customHeight="1">
      <c r="A24" s="460" t="s">
        <v>387</v>
      </c>
      <c r="B24" s="410"/>
      <c r="C24" s="273" t="s">
        <v>400</v>
      </c>
      <c r="D24" s="461">
        <v>43089</v>
      </c>
      <c r="E24" s="462"/>
      <c r="F24" s="445" t="s">
        <v>408</v>
      </c>
      <c r="G24" s="446"/>
      <c r="H24" s="273" t="s">
        <v>414</v>
      </c>
      <c r="I24" s="447">
        <v>43153</v>
      </c>
      <c r="J24" s="448"/>
      <c r="K24" s="274"/>
      <c r="L24" s="273"/>
      <c r="M24" s="275"/>
    </row>
    <row r="25" spans="1:13" ht="34.5" customHeight="1">
      <c r="A25" s="460" t="s">
        <v>406</v>
      </c>
      <c r="B25" s="410"/>
      <c r="C25" s="273" t="s">
        <v>413</v>
      </c>
      <c r="D25" s="461">
        <v>43089</v>
      </c>
      <c r="E25" s="462"/>
      <c r="F25" s="445" t="s">
        <v>409</v>
      </c>
      <c r="G25" s="446"/>
      <c r="H25" s="273" t="s">
        <v>414</v>
      </c>
      <c r="I25" s="461">
        <v>43153</v>
      </c>
      <c r="J25" s="411"/>
      <c r="K25" s="274"/>
      <c r="L25" s="273"/>
      <c r="M25" s="275"/>
    </row>
    <row r="26" spans="1:13" ht="34.5" customHeight="1" thickBot="1">
      <c r="A26" s="396"/>
      <c r="B26" s="393"/>
      <c r="C26" s="276"/>
      <c r="D26" s="393"/>
      <c r="E26" s="397"/>
      <c r="F26" s="392"/>
      <c r="G26" s="393"/>
      <c r="H26" s="276"/>
      <c r="I26" s="394"/>
      <c r="J26" s="395"/>
      <c r="K26" s="277"/>
      <c r="L26" s="276"/>
      <c r="M26" s="278"/>
    </row>
    <row r="27" ht="18.75"/>
    <row r="28" ht="18.75"/>
    <row r="29" ht="18.75"/>
    <row r="30" ht="18.75"/>
    <row r="31" ht="18.75"/>
    <row r="32" ht="18.75"/>
    <row r="33" ht="18.75"/>
    <row r="34" ht="18.75"/>
    <row r="35" ht="18.75"/>
    <row r="36" ht="18.75"/>
    <row r="37" ht="18.75"/>
    <row r="38" ht="18.75"/>
    <row r="39" ht="18.75"/>
    <row r="40" ht="18.75"/>
    <row r="41" ht="18.75"/>
    <row r="42" ht="18.75"/>
    <row r="43" ht="18.75"/>
    <row r="44" ht="18.75"/>
    <row r="45" ht="18.75"/>
    <row r="46" ht="18.75"/>
    <row r="47" ht="18.75"/>
    <row r="48" ht="18.75"/>
    <row r="49" ht="18.75"/>
    <row r="50" ht="18.75"/>
    <row r="51" ht="18.75"/>
    <row r="52" ht="18.75"/>
    <row r="53" ht="18.75"/>
    <row r="54" ht="18.75"/>
    <row r="55" ht="18.75"/>
    <row r="56" ht="18.75"/>
    <row r="57" ht="18.75"/>
    <row r="58" ht="18.75"/>
    <row r="59" ht="18.75"/>
    <row r="60" ht="18.75"/>
    <row r="61" ht="18.75"/>
    <row r="62" ht="18.75"/>
    <row r="63" ht="18.75"/>
    <row r="64" ht="18.75"/>
    <row r="65" ht="18.75"/>
    <row r="66" ht="18.75"/>
    <row r="67" ht="18.75"/>
    <row r="68" ht="18.75"/>
    <row r="69" ht="18.75"/>
    <row r="70" ht="18.75"/>
    <row r="71" ht="18.75"/>
    <row r="72" ht="18.75"/>
    <row r="73" ht="18.75"/>
    <row r="74" ht="18.75"/>
    <row r="75" ht="18.75"/>
    <row r="76" ht="18.75"/>
    <row r="77" ht="18.75"/>
    <row r="78" ht="18.75"/>
    <row r="79" ht="18.75"/>
    <row r="80" ht="18.75"/>
    <row r="81" ht="18.75"/>
    <row r="82" ht="18.75"/>
    <row r="83" ht="18.75"/>
    <row r="84" ht="18.75"/>
    <row r="85" ht="18.75"/>
    <row r="86" ht="18.75"/>
    <row r="87" ht="18.75"/>
    <row r="88" ht="18.75"/>
    <row r="89" ht="18.75"/>
    <row r="90" ht="18.75"/>
    <row r="91" ht="18.75"/>
    <row r="92" ht="18.75"/>
    <row r="93" ht="18.75"/>
    <row r="94" ht="18.75"/>
  </sheetData>
  <sheetProtection/>
  <mergeCells count="66">
    <mergeCell ref="A25:B25"/>
    <mergeCell ref="D25:E25"/>
    <mergeCell ref="F25:G25"/>
    <mergeCell ref="I25:J25"/>
    <mergeCell ref="A23:B23"/>
    <mergeCell ref="D23:E23"/>
    <mergeCell ref="F23:G23"/>
    <mergeCell ref="I23:J23"/>
    <mergeCell ref="A24:B24"/>
    <mergeCell ref="D24:E24"/>
    <mergeCell ref="F24:G24"/>
    <mergeCell ref="I24:J24"/>
    <mergeCell ref="K20:M20"/>
    <mergeCell ref="A21:B21"/>
    <mergeCell ref="D21:E21"/>
    <mergeCell ref="F21:G21"/>
    <mergeCell ref="I21:J21"/>
    <mergeCell ref="A22:B22"/>
    <mergeCell ref="D22:E22"/>
    <mergeCell ref="F22:G22"/>
    <mergeCell ref="I22:J22"/>
    <mergeCell ref="D17:F17"/>
    <mergeCell ref="G17:H17"/>
    <mergeCell ref="I17:K17"/>
    <mergeCell ref="L17:M17"/>
    <mergeCell ref="D18:F18"/>
    <mergeCell ref="G18:H18"/>
    <mergeCell ref="I18:K18"/>
    <mergeCell ref="L18:M18"/>
    <mergeCell ref="F20:J20"/>
    <mergeCell ref="G15:H15"/>
    <mergeCell ref="I15:K15"/>
    <mergeCell ref="L15:M15"/>
    <mergeCell ref="D16:F16"/>
    <mergeCell ref="G16:H16"/>
    <mergeCell ref="I16:K16"/>
    <mergeCell ref="L16:M16"/>
    <mergeCell ref="D12:F12"/>
    <mergeCell ref="H12:L12"/>
    <mergeCell ref="D14:F14"/>
    <mergeCell ref="G14:H14"/>
    <mergeCell ref="I14:K14"/>
    <mergeCell ref="L14:M14"/>
    <mergeCell ref="D8:L8"/>
    <mergeCell ref="D9:F9"/>
    <mergeCell ref="H9:L9"/>
    <mergeCell ref="D10:F10"/>
    <mergeCell ref="H10:L10"/>
    <mergeCell ref="D11:F11"/>
    <mergeCell ref="H11:L11"/>
    <mergeCell ref="A1:B3"/>
    <mergeCell ref="C1:K1"/>
    <mergeCell ref="D2:K2"/>
    <mergeCell ref="D3:K3"/>
    <mergeCell ref="A4:C5"/>
    <mergeCell ref="L5:M5"/>
    <mergeCell ref="A6:M6"/>
    <mergeCell ref="A7:C7"/>
    <mergeCell ref="D7:M7"/>
    <mergeCell ref="A8:C8"/>
    <mergeCell ref="D15:F15"/>
    <mergeCell ref="F26:G26"/>
    <mergeCell ref="I26:J26"/>
    <mergeCell ref="A26:B26"/>
    <mergeCell ref="D26:E26"/>
    <mergeCell ref="A20:E20"/>
  </mergeCells>
  <dataValidations count="1">
    <dataValidation errorStyle="warning" type="list" allowBlank="1" showInputMessage="1" showErrorMessage="1" errorTitle="RIESGO INCORRECTO" error="Este tipo de riesgo no es correcto" sqref="M10:M12 L13">
      <formula1>TIPODERIESGO</formula1>
    </dataValidation>
  </dataValidations>
  <printOptions horizontalCentered="1" verticalCentered="1"/>
  <pageMargins left="0.984251968503937" right="0" top="0" bottom="0" header="0" footer="0"/>
  <pageSetup fitToHeight="1" fitToWidth="1" horizontalDpi="600" verticalDpi="600" orientation="landscape" scale="47"/>
  <drawing r:id="rId3"/>
  <legacyDrawing r:id="rId2"/>
</worksheet>
</file>

<file path=xl/worksheets/sheet3.xml><?xml version="1.0" encoding="utf-8"?>
<worksheet xmlns="http://schemas.openxmlformats.org/spreadsheetml/2006/main" xmlns:r="http://schemas.openxmlformats.org/officeDocument/2006/relationships">
  <dimension ref="B4:L36"/>
  <sheetViews>
    <sheetView zoomScale="55" zoomScaleNormal="55" zoomScalePageLayoutView="0" workbookViewId="0" topLeftCell="A1">
      <selection activeCell="E16" sqref="E16"/>
    </sheetView>
  </sheetViews>
  <sheetFormatPr defaultColWidth="11.421875" defaultRowHeight="12.75"/>
  <cols>
    <col min="1" max="1" width="11.421875" style="147" customWidth="1"/>
    <col min="2" max="3" width="23.140625" style="147" customWidth="1"/>
    <col min="4" max="4" width="47.140625" style="147" customWidth="1"/>
    <col min="5" max="5" width="36.421875" style="147" customWidth="1"/>
    <col min="6" max="6" width="39.421875" style="147" customWidth="1"/>
    <col min="7" max="7" width="46.00390625" style="147" customWidth="1"/>
    <col min="8" max="8" width="40.421875" style="147" customWidth="1"/>
    <col min="9" max="16384" width="11.421875" style="147" customWidth="1"/>
  </cols>
  <sheetData>
    <row r="1" ht="12.75"/>
    <row r="2" ht="12.75"/>
    <row r="3" ht="13.5" thickBot="1"/>
    <row r="4" spans="2:8" ht="58.5" customHeight="1" thickBot="1">
      <c r="B4" s="467" t="s">
        <v>261</v>
      </c>
      <c r="C4" s="468"/>
      <c r="D4" s="468"/>
      <c r="E4" s="468"/>
      <c r="F4" s="468"/>
      <c r="G4" s="468"/>
      <c r="H4" s="469"/>
    </row>
    <row r="5" spans="2:8" ht="27" thickBot="1">
      <c r="B5" s="470" t="s">
        <v>47</v>
      </c>
      <c r="C5" s="471"/>
      <c r="D5" s="474" t="s">
        <v>48</v>
      </c>
      <c r="E5" s="475"/>
      <c r="F5" s="475"/>
      <c r="G5" s="475"/>
      <c r="H5" s="476"/>
    </row>
    <row r="6" spans="2:12" ht="26.25" thickBot="1">
      <c r="B6" s="472"/>
      <c r="C6" s="473"/>
      <c r="D6" s="22" t="s">
        <v>49</v>
      </c>
      <c r="E6" s="22" t="s">
        <v>50</v>
      </c>
      <c r="F6" s="6" t="s">
        <v>51</v>
      </c>
      <c r="G6" s="22" t="s">
        <v>52</v>
      </c>
      <c r="H6" s="22" t="s">
        <v>53</v>
      </c>
      <c r="K6" s="69" t="s">
        <v>54</v>
      </c>
      <c r="L6" s="70" t="s">
        <v>55</v>
      </c>
    </row>
    <row r="7" spans="2:12" ht="18">
      <c r="B7" s="464" t="s">
        <v>56</v>
      </c>
      <c r="C7" s="464">
        <v>1</v>
      </c>
      <c r="D7" s="29">
        <v>1</v>
      </c>
      <c r="E7" s="29">
        <v>6</v>
      </c>
      <c r="F7" s="38">
        <v>7</v>
      </c>
      <c r="G7" s="30">
        <v>11</v>
      </c>
      <c r="H7" s="30">
        <v>13</v>
      </c>
      <c r="K7" s="477" t="s">
        <v>57</v>
      </c>
      <c r="L7" s="99" t="s">
        <v>58</v>
      </c>
    </row>
    <row r="8" spans="2:12" ht="36">
      <c r="B8" s="465"/>
      <c r="C8" s="465"/>
      <c r="D8" s="31" t="s">
        <v>59</v>
      </c>
      <c r="E8" s="31" t="s">
        <v>60</v>
      </c>
      <c r="F8" s="39" t="s">
        <v>61</v>
      </c>
      <c r="G8" s="25" t="s">
        <v>62</v>
      </c>
      <c r="H8" s="25" t="s">
        <v>63</v>
      </c>
      <c r="K8" s="478"/>
      <c r="L8" s="71" t="s">
        <v>64</v>
      </c>
    </row>
    <row r="9" spans="2:12" ht="18">
      <c r="B9" s="465"/>
      <c r="C9" s="465"/>
      <c r="D9" s="23" t="s">
        <v>65</v>
      </c>
      <c r="E9" s="23" t="s">
        <v>65</v>
      </c>
      <c r="F9" s="40"/>
      <c r="G9" s="24" t="s">
        <v>66</v>
      </c>
      <c r="H9" s="24" t="s">
        <v>66</v>
      </c>
      <c r="K9" s="478"/>
      <c r="L9" s="71" t="s">
        <v>67</v>
      </c>
    </row>
    <row r="10" spans="2:12" ht="18">
      <c r="B10" s="465"/>
      <c r="C10" s="465"/>
      <c r="D10" s="32"/>
      <c r="E10" s="32"/>
      <c r="F10" s="40" t="s">
        <v>66</v>
      </c>
      <c r="G10" s="24" t="s">
        <v>68</v>
      </c>
      <c r="H10" s="24" t="s">
        <v>68</v>
      </c>
      <c r="K10" s="478"/>
      <c r="L10" s="71" t="s">
        <v>69</v>
      </c>
    </row>
    <row r="11" spans="2:12" ht="36.75" thickBot="1">
      <c r="B11" s="466"/>
      <c r="C11" s="466"/>
      <c r="D11" s="33"/>
      <c r="E11" s="33"/>
      <c r="F11" s="41"/>
      <c r="G11" s="34" t="s">
        <v>70</v>
      </c>
      <c r="H11" s="34" t="s">
        <v>70</v>
      </c>
      <c r="K11" s="478"/>
      <c r="L11" s="71" t="s">
        <v>71</v>
      </c>
    </row>
    <row r="12" spans="2:12" ht="18">
      <c r="B12" s="464" t="s">
        <v>72</v>
      </c>
      <c r="C12" s="464">
        <v>2</v>
      </c>
      <c r="D12" s="29">
        <v>2</v>
      </c>
      <c r="E12" s="29">
        <v>12</v>
      </c>
      <c r="F12" s="38">
        <v>14</v>
      </c>
      <c r="G12" s="30">
        <v>22</v>
      </c>
      <c r="H12" s="35">
        <v>26</v>
      </c>
      <c r="K12" s="479" t="s">
        <v>73</v>
      </c>
      <c r="L12" s="47" t="s">
        <v>74</v>
      </c>
    </row>
    <row r="13" spans="2:12" ht="36">
      <c r="B13" s="465"/>
      <c r="C13" s="465"/>
      <c r="D13" s="31" t="s">
        <v>75</v>
      </c>
      <c r="E13" s="31" t="s">
        <v>76</v>
      </c>
      <c r="F13" s="39" t="s">
        <v>77</v>
      </c>
      <c r="G13" s="25" t="s">
        <v>78</v>
      </c>
      <c r="H13" s="27" t="s">
        <v>79</v>
      </c>
      <c r="K13" s="480"/>
      <c r="L13" s="47" t="s">
        <v>80</v>
      </c>
    </row>
    <row r="14" spans="2:12" ht="18">
      <c r="B14" s="465"/>
      <c r="C14" s="465"/>
      <c r="D14" s="23" t="s">
        <v>65</v>
      </c>
      <c r="E14" s="23" t="s">
        <v>65</v>
      </c>
      <c r="F14" s="40"/>
      <c r="G14" s="24" t="s">
        <v>66</v>
      </c>
      <c r="H14" s="36" t="s">
        <v>68</v>
      </c>
      <c r="K14" s="480"/>
      <c r="L14" s="47" t="s">
        <v>81</v>
      </c>
    </row>
    <row r="15" spans="2:12" ht="18">
      <c r="B15" s="465"/>
      <c r="C15" s="465"/>
      <c r="D15" s="32"/>
      <c r="E15" s="32"/>
      <c r="F15" s="40" t="s">
        <v>66</v>
      </c>
      <c r="G15" s="24" t="s">
        <v>68</v>
      </c>
      <c r="H15" s="36" t="s">
        <v>66</v>
      </c>
      <c r="K15" s="480"/>
      <c r="L15" s="47" t="s">
        <v>82</v>
      </c>
    </row>
    <row r="16" spans="2:12" ht="36.75" thickBot="1">
      <c r="B16" s="466"/>
      <c r="C16" s="466"/>
      <c r="D16" s="33"/>
      <c r="E16" s="33"/>
      <c r="F16" s="41"/>
      <c r="G16" s="34" t="s">
        <v>70</v>
      </c>
      <c r="H16" s="37" t="s">
        <v>70</v>
      </c>
      <c r="K16" s="481" t="s">
        <v>83</v>
      </c>
      <c r="L16" s="100" t="s">
        <v>84</v>
      </c>
    </row>
    <row r="17" spans="2:12" ht="18">
      <c r="B17" s="464" t="s">
        <v>85</v>
      </c>
      <c r="C17" s="464">
        <v>3</v>
      </c>
      <c r="D17" s="29">
        <v>3</v>
      </c>
      <c r="E17" s="38">
        <v>18</v>
      </c>
      <c r="F17" s="30">
        <v>21</v>
      </c>
      <c r="G17" s="35">
        <v>33</v>
      </c>
      <c r="H17" s="35">
        <v>39</v>
      </c>
      <c r="K17" s="481"/>
      <c r="L17" s="100" t="s">
        <v>86</v>
      </c>
    </row>
    <row r="18" spans="2:12" ht="36">
      <c r="B18" s="465"/>
      <c r="C18" s="465"/>
      <c r="D18" s="31" t="s">
        <v>87</v>
      </c>
      <c r="E18" s="39" t="s">
        <v>88</v>
      </c>
      <c r="F18" s="25" t="s">
        <v>89</v>
      </c>
      <c r="G18" s="27" t="s">
        <v>90</v>
      </c>
      <c r="H18" s="27" t="s">
        <v>91</v>
      </c>
      <c r="K18" s="481"/>
      <c r="L18" s="100" t="s">
        <v>92</v>
      </c>
    </row>
    <row r="19" spans="2:12" ht="18">
      <c r="B19" s="465"/>
      <c r="C19" s="465"/>
      <c r="D19" s="23" t="s">
        <v>65</v>
      </c>
      <c r="E19" s="40"/>
      <c r="F19" s="24" t="s">
        <v>66</v>
      </c>
      <c r="G19" s="36" t="s">
        <v>68</v>
      </c>
      <c r="H19" s="36" t="s">
        <v>68</v>
      </c>
      <c r="K19" s="481"/>
      <c r="L19" s="100" t="s">
        <v>93</v>
      </c>
    </row>
    <row r="20" spans="2:12" ht="18">
      <c r="B20" s="465"/>
      <c r="C20" s="465"/>
      <c r="D20" s="32"/>
      <c r="E20" s="40" t="s">
        <v>66</v>
      </c>
      <c r="F20" s="24" t="s">
        <v>68</v>
      </c>
      <c r="G20" s="36" t="s">
        <v>66</v>
      </c>
      <c r="H20" s="36" t="s">
        <v>66</v>
      </c>
      <c r="K20" s="481"/>
      <c r="L20" s="100" t="s">
        <v>94</v>
      </c>
    </row>
    <row r="21" spans="2:12" ht="36.75" thickBot="1">
      <c r="B21" s="466"/>
      <c r="C21" s="466"/>
      <c r="D21" s="33"/>
      <c r="E21" s="41"/>
      <c r="F21" s="34" t="s">
        <v>70</v>
      </c>
      <c r="G21" s="37" t="s">
        <v>70</v>
      </c>
      <c r="H21" s="37" t="s">
        <v>70</v>
      </c>
      <c r="K21" s="481"/>
      <c r="L21" s="100" t="s">
        <v>95</v>
      </c>
    </row>
    <row r="22" spans="2:12" ht="18">
      <c r="B22" s="464" t="s">
        <v>96</v>
      </c>
      <c r="C22" s="464">
        <v>4</v>
      </c>
      <c r="D22" s="38">
        <v>4</v>
      </c>
      <c r="E22" s="30">
        <v>24</v>
      </c>
      <c r="F22" s="30">
        <v>28</v>
      </c>
      <c r="G22" s="35">
        <v>44</v>
      </c>
      <c r="H22" s="35">
        <v>52</v>
      </c>
      <c r="K22" s="481"/>
      <c r="L22" s="100" t="s">
        <v>97</v>
      </c>
    </row>
    <row r="23" spans="2:12" ht="36">
      <c r="B23" s="465"/>
      <c r="C23" s="465"/>
      <c r="D23" s="39" t="s">
        <v>98</v>
      </c>
      <c r="E23" s="26" t="s">
        <v>99</v>
      </c>
      <c r="F23" s="26" t="s">
        <v>100</v>
      </c>
      <c r="G23" s="27" t="s">
        <v>101</v>
      </c>
      <c r="H23" s="27" t="s">
        <v>102</v>
      </c>
      <c r="K23" s="481"/>
      <c r="L23" s="100" t="s">
        <v>103</v>
      </c>
    </row>
    <row r="24" spans="2:12" ht="18">
      <c r="B24" s="465"/>
      <c r="C24" s="465"/>
      <c r="D24" s="40"/>
      <c r="E24" s="24" t="s">
        <v>66</v>
      </c>
      <c r="F24" s="24" t="s">
        <v>66</v>
      </c>
      <c r="G24" s="36" t="s">
        <v>68</v>
      </c>
      <c r="H24" s="36" t="s">
        <v>68</v>
      </c>
      <c r="K24" s="463" t="s">
        <v>104</v>
      </c>
      <c r="L24" s="98" t="s">
        <v>105</v>
      </c>
    </row>
    <row r="25" spans="2:12" ht="18">
      <c r="B25" s="465"/>
      <c r="C25" s="465"/>
      <c r="D25" s="40" t="s">
        <v>66</v>
      </c>
      <c r="E25" s="24" t="s">
        <v>68</v>
      </c>
      <c r="F25" s="24" t="s">
        <v>68</v>
      </c>
      <c r="G25" s="36" t="s">
        <v>66</v>
      </c>
      <c r="H25" s="36" t="s">
        <v>66</v>
      </c>
      <c r="K25" s="463"/>
      <c r="L25" s="98" t="s">
        <v>106</v>
      </c>
    </row>
    <row r="26" spans="2:12" ht="36.75" thickBot="1">
      <c r="B26" s="466"/>
      <c r="C26" s="466"/>
      <c r="D26" s="41"/>
      <c r="E26" s="34" t="s">
        <v>70</v>
      </c>
      <c r="F26" s="34" t="s">
        <v>70</v>
      </c>
      <c r="G26" s="37" t="s">
        <v>70</v>
      </c>
      <c r="H26" s="37" t="s">
        <v>70</v>
      </c>
      <c r="K26" s="463"/>
      <c r="L26" s="98" t="s">
        <v>107</v>
      </c>
    </row>
    <row r="27" spans="2:12" ht="18">
      <c r="B27" s="464" t="s">
        <v>108</v>
      </c>
      <c r="C27" s="464">
        <v>5</v>
      </c>
      <c r="D27" s="30">
        <v>5</v>
      </c>
      <c r="E27" s="30">
        <v>30</v>
      </c>
      <c r="F27" s="35">
        <v>35</v>
      </c>
      <c r="G27" s="35">
        <v>55</v>
      </c>
      <c r="H27" s="35">
        <v>65</v>
      </c>
      <c r="K27" s="463"/>
      <c r="L27" s="98" t="s">
        <v>109</v>
      </c>
    </row>
    <row r="28" spans="2:12" ht="36">
      <c r="B28" s="465"/>
      <c r="C28" s="465"/>
      <c r="D28" s="25" t="s">
        <v>110</v>
      </c>
      <c r="E28" s="25" t="s">
        <v>111</v>
      </c>
      <c r="F28" s="27" t="s">
        <v>112</v>
      </c>
      <c r="G28" s="27" t="s">
        <v>113</v>
      </c>
      <c r="H28" s="27" t="s">
        <v>114</v>
      </c>
      <c r="K28" s="463"/>
      <c r="L28" s="98" t="s">
        <v>115</v>
      </c>
    </row>
    <row r="29" spans="2:12" ht="18">
      <c r="B29" s="465"/>
      <c r="C29" s="465"/>
      <c r="D29" s="24" t="s">
        <v>66</v>
      </c>
      <c r="E29" s="24" t="s">
        <v>66</v>
      </c>
      <c r="F29" s="36" t="s">
        <v>68</v>
      </c>
      <c r="G29" s="36" t="s">
        <v>68</v>
      </c>
      <c r="H29" s="36" t="s">
        <v>68</v>
      </c>
      <c r="K29" s="463"/>
      <c r="L29" s="98" t="s">
        <v>116</v>
      </c>
    </row>
    <row r="30" spans="2:12" ht="18">
      <c r="B30" s="465"/>
      <c r="C30" s="465"/>
      <c r="D30" s="24" t="s">
        <v>68</v>
      </c>
      <c r="E30" s="24" t="s">
        <v>68</v>
      </c>
      <c r="F30" s="36" t="s">
        <v>66</v>
      </c>
      <c r="G30" s="36" t="s">
        <v>66</v>
      </c>
      <c r="H30" s="36" t="s">
        <v>66</v>
      </c>
      <c r="K30" s="463"/>
      <c r="L30" s="98" t="s">
        <v>117</v>
      </c>
    </row>
    <row r="31" spans="2:12" ht="36.75" thickBot="1">
      <c r="B31" s="466"/>
      <c r="C31" s="466"/>
      <c r="D31" s="34" t="s">
        <v>70</v>
      </c>
      <c r="E31" s="34" t="s">
        <v>70</v>
      </c>
      <c r="F31" s="37" t="s">
        <v>70</v>
      </c>
      <c r="G31" s="37" t="s">
        <v>70</v>
      </c>
      <c r="H31" s="37" t="s">
        <v>70</v>
      </c>
      <c r="K31" s="463"/>
      <c r="L31" s="98" t="s">
        <v>118</v>
      </c>
    </row>
    <row r="35" ht="13.5" thickBot="1"/>
    <row r="36" spans="2:8" ht="38.25" thickBot="1">
      <c r="B36" s="467" t="s">
        <v>264</v>
      </c>
      <c r="C36" s="468"/>
      <c r="D36" s="468"/>
      <c r="E36" s="468"/>
      <c r="F36" s="468"/>
      <c r="G36" s="468"/>
      <c r="H36" s="469"/>
    </row>
  </sheetData>
  <sheetProtection/>
  <mergeCells count="18">
    <mergeCell ref="D5:H5"/>
    <mergeCell ref="B7:B11"/>
    <mergeCell ref="C7:C11"/>
    <mergeCell ref="K7:K11"/>
    <mergeCell ref="B12:B16"/>
    <mergeCell ref="C12:C16"/>
    <mergeCell ref="K12:K15"/>
    <mergeCell ref="K16:K23"/>
    <mergeCell ref="K24:K31"/>
    <mergeCell ref="B27:B31"/>
    <mergeCell ref="B17:B21"/>
    <mergeCell ref="B4:H4"/>
    <mergeCell ref="B36:H36"/>
    <mergeCell ref="C17:C21"/>
    <mergeCell ref="B22:B26"/>
    <mergeCell ref="C22:C26"/>
    <mergeCell ref="C27:C31"/>
    <mergeCell ref="B5:C6"/>
  </mergeCells>
  <printOptions/>
  <pageMargins left="0.75" right="0.75" top="1" bottom="1"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IO82"/>
  <sheetViews>
    <sheetView zoomScale="70" zoomScaleNormal="70" zoomScalePageLayoutView="0" workbookViewId="0" topLeftCell="A4">
      <selection activeCell="S20" sqref="S20"/>
    </sheetView>
  </sheetViews>
  <sheetFormatPr defaultColWidth="11.421875" defaultRowHeight="12.75"/>
  <cols>
    <col min="1" max="5" width="6.421875" style="111" customWidth="1"/>
    <col min="6" max="7" width="4.8515625" style="111" customWidth="1"/>
    <col min="8" max="8" width="10.421875" style="111" customWidth="1"/>
    <col min="9" max="13" width="3.7109375" style="111" customWidth="1"/>
    <col min="14" max="14" width="13.28125" style="111" customWidth="1"/>
    <col min="15" max="15" width="11.421875" style="111" customWidth="1"/>
    <col min="16" max="16" width="3.7109375" style="111" customWidth="1"/>
    <col min="17" max="17" width="12.421875" style="111" customWidth="1"/>
    <col min="18" max="20" width="3.7109375" style="111" customWidth="1"/>
    <col min="21" max="21" width="15.8515625" style="111" customWidth="1"/>
    <col min="22" max="22" width="10.7109375" style="111" customWidth="1"/>
    <col min="23" max="23" width="3.7109375" style="111" customWidth="1"/>
    <col min="24" max="24" width="16.00390625" style="111" customWidth="1"/>
    <col min="25" max="25" width="17.28125" style="111" customWidth="1"/>
    <col min="26" max="26" width="11.140625" style="111" customWidth="1"/>
    <col min="27" max="27" width="14.7109375" style="111" customWidth="1"/>
    <col min="28" max="28" width="15.00390625" style="111" customWidth="1"/>
    <col min="29" max="29" width="4.8515625" style="111" customWidth="1"/>
    <col min="30" max="30" width="7.421875" style="111" customWidth="1"/>
    <col min="31" max="31" width="3.28125" style="111" customWidth="1"/>
    <col min="32" max="32" width="5.140625" style="111" customWidth="1"/>
    <col min="33" max="34" width="4.8515625" style="111" customWidth="1"/>
    <col min="35" max="35" width="10.421875" style="111" bestFit="1" customWidth="1"/>
    <col min="36" max="36" width="11.7109375" style="111" customWidth="1"/>
    <col min="37" max="40" width="4.8515625" style="111" customWidth="1"/>
    <col min="41" max="16384" width="11.421875" style="111" customWidth="1"/>
  </cols>
  <sheetData>
    <row r="1" spans="1:249" ht="15.75">
      <c r="A1" s="591"/>
      <c r="B1" s="592"/>
      <c r="C1" s="592"/>
      <c r="D1" s="593"/>
      <c r="E1" s="600" t="s">
        <v>1</v>
      </c>
      <c r="F1" s="601"/>
      <c r="G1" s="601"/>
      <c r="H1" s="601"/>
      <c r="I1" s="601"/>
      <c r="J1" s="601"/>
      <c r="K1" s="601"/>
      <c r="L1" s="601"/>
      <c r="M1" s="601"/>
      <c r="N1" s="601"/>
      <c r="O1" s="601"/>
      <c r="P1" s="601"/>
      <c r="Q1" s="601"/>
      <c r="R1" s="601"/>
      <c r="S1" s="601"/>
      <c r="T1" s="601"/>
      <c r="U1" s="601"/>
      <c r="V1" s="601"/>
      <c r="W1" s="601"/>
      <c r="X1" s="601"/>
      <c r="Y1" s="601"/>
      <c r="Z1" s="601"/>
      <c r="AA1" s="601"/>
      <c r="AB1" s="602"/>
      <c r="AC1" s="603" t="s">
        <v>295</v>
      </c>
      <c r="AD1" s="601"/>
      <c r="AE1" s="601"/>
      <c r="AF1" s="601"/>
      <c r="AG1" s="604" t="s">
        <v>319</v>
      </c>
      <c r="AH1" s="604"/>
      <c r="AI1" s="605"/>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195"/>
      <c r="DI1" s="195"/>
      <c r="DJ1" s="195"/>
      <c r="DK1" s="195"/>
      <c r="DL1" s="195"/>
      <c r="DM1" s="195"/>
      <c r="DN1" s="195"/>
      <c r="DO1" s="195"/>
      <c r="DP1" s="195"/>
      <c r="DQ1" s="195"/>
      <c r="DR1" s="195"/>
      <c r="DS1" s="195"/>
      <c r="DT1" s="195"/>
      <c r="DU1" s="195"/>
      <c r="DV1" s="195"/>
      <c r="DW1" s="195"/>
      <c r="DX1" s="195"/>
      <c r="DY1" s="195"/>
      <c r="DZ1" s="195"/>
      <c r="EA1" s="195"/>
      <c r="EB1" s="195"/>
      <c r="EC1" s="195"/>
      <c r="ED1" s="195"/>
      <c r="EE1" s="195"/>
      <c r="EF1" s="195"/>
      <c r="EG1" s="195"/>
      <c r="EH1" s="195"/>
      <c r="EI1" s="195"/>
      <c r="EJ1" s="195"/>
      <c r="EK1" s="195"/>
      <c r="EL1" s="195"/>
      <c r="EM1" s="195"/>
      <c r="EN1" s="195"/>
      <c r="EO1" s="195"/>
      <c r="EP1" s="195"/>
      <c r="EQ1" s="195"/>
      <c r="ER1" s="195"/>
      <c r="ES1" s="195"/>
      <c r="ET1" s="195"/>
      <c r="EU1" s="195"/>
      <c r="EV1" s="195"/>
      <c r="EW1" s="195"/>
      <c r="EX1" s="195"/>
      <c r="EY1" s="195"/>
      <c r="EZ1" s="195"/>
      <c r="FA1" s="195"/>
      <c r="FB1" s="195"/>
      <c r="FC1" s="195"/>
      <c r="FD1" s="195"/>
      <c r="FE1" s="195"/>
      <c r="FF1" s="195"/>
      <c r="FG1" s="195"/>
      <c r="FH1" s="195"/>
      <c r="FI1" s="195"/>
      <c r="FJ1" s="195"/>
      <c r="FK1" s="195"/>
      <c r="FL1" s="195"/>
      <c r="FM1" s="195"/>
      <c r="FN1" s="195"/>
      <c r="FO1" s="195"/>
      <c r="FP1" s="195"/>
      <c r="FQ1" s="195"/>
      <c r="FR1" s="195"/>
      <c r="FS1" s="195"/>
      <c r="FT1" s="195"/>
      <c r="FU1" s="195"/>
      <c r="FV1" s="195"/>
      <c r="FW1" s="195"/>
      <c r="FX1" s="195"/>
      <c r="FY1" s="195"/>
      <c r="FZ1" s="195"/>
      <c r="GA1" s="195"/>
      <c r="GB1" s="195"/>
      <c r="GC1" s="195"/>
      <c r="GD1" s="195"/>
      <c r="GE1" s="195"/>
      <c r="GF1" s="195"/>
      <c r="GG1" s="195"/>
      <c r="GH1" s="195"/>
      <c r="GI1" s="195"/>
      <c r="GJ1" s="195"/>
      <c r="GK1" s="195"/>
      <c r="GL1" s="195"/>
      <c r="GM1" s="195"/>
      <c r="GN1" s="195"/>
      <c r="GO1" s="195"/>
      <c r="GP1" s="195"/>
      <c r="GQ1" s="195"/>
      <c r="GR1" s="195"/>
      <c r="GS1" s="195"/>
      <c r="GT1" s="195"/>
      <c r="GU1" s="195"/>
      <c r="GV1" s="195"/>
      <c r="GW1" s="195"/>
      <c r="GX1" s="195"/>
      <c r="GY1" s="195"/>
      <c r="GZ1" s="195"/>
      <c r="HA1" s="195"/>
      <c r="HB1" s="195"/>
      <c r="HC1" s="195"/>
      <c r="HD1" s="195"/>
      <c r="HE1" s="195"/>
      <c r="HF1" s="195"/>
      <c r="HG1" s="195"/>
      <c r="HH1" s="195"/>
      <c r="HI1" s="195"/>
      <c r="HJ1" s="195"/>
      <c r="HK1" s="195"/>
      <c r="HL1" s="195"/>
      <c r="HM1" s="195"/>
      <c r="HN1" s="195"/>
      <c r="HO1" s="195"/>
      <c r="HP1" s="195"/>
      <c r="HQ1" s="195"/>
      <c r="HR1" s="195"/>
      <c r="HS1" s="195"/>
      <c r="HT1" s="195"/>
      <c r="HU1" s="195"/>
      <c r="HV1" s="195"/>
      <c r="HW1" s="195"/>
      <c r="HX1" s="195"/>
      <c r="HY1" s="195"/>
      <c r="HZ1" s="195"/>
      <c r="IA1" s="195"/>
      <c r="IB1" s="195"/>
      <c r="IC1" s="195"/>
      <c r="ID1" s="195"/>
      <c r="IE1" s="195"/>
      <c r="IF1" s="195"/>
      <c r="IG1" s="195"/>
      <c r="IH1" s="195"/>
      <c r="II1" s="195"/>
      <c r="IJ1" s="195"/>
      <c r="IK1" s="195"/>
      <c r="IL1" s="195"/>
      <c r="IM1" s="195"/>
      <c r="IN1" s="195"/>
      <c r="IO1" s="195"/>
    </row>
    <row r="2" spans="1:249" ht="20.25" customHeight="1">
      <c r="A2" s="594"/>
      <c r="B2" s="595"/>
      <c r="C2" s="595"/>
      <c r="D2" s="596"/>
      <c r="E2" s="606" t="s">
        <v>142</v>
      </c>
      <c r="F2" s="567"/>
      <c r="G2" s="567"/>
      <c r="H2" s="567"/>
      <c r="I2" s="607" t="s">
        <v>297</v>
      </c>
      <c r="J2" s="607"/>
      <c r="K2" s="607"/>
      <c r="L2" s="607"/>
      <c r="M2" s="607"/>
      <c r="N2" s="607"/>
      <c r="O2" s="607"/>
      <c r="P2" s="607"/>
      <c r="Q2" s="607"/>
      <c r="R2" s="607"/>
      <c r="S2" s="607"/>
      <c r="T2" s="607"/>
      <c r="U2" s="607"/>
      <c r="V2" s="607"/>
      <c r="W2" s="607"/>
      <c r="X2" s="607"/>
      <c r="Y2" s="607"/>
      <c r="Z2" s="607"/>
      <c r="AA2" s="607"/>
      <c r="AB2" s="608"/>
      <c r="AC2" s="566" t="s">
        <v>298</v>
      </c>
      <c r="AD2" s="567"/>
      <c r="AE2" s="567"/>
      <c r="AF2" s="567"/>
      <c r="AG2" s="568">
        <v>2</v>
      </c>
      <c r="AH2" s="568"/>
      <c r="AI2" s="569"/>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c r="ED2" s="195"/>
      <c r="EE2" s="195"/>
      <c r="EF2" s="195"/>
      <c r="EG2" s="195"/>
      <c r="EH2" s="195"/>
      <c r="EI2" s="195"/>
      <c r="EJ2" s="195"/>
      <c r="EK2" s="195"/>
      <c r="EL2" s="195"/>
      <c r="EM2" s="195"/>
      <c r="EN2" s="195"/>
      <c r="EO2" s="195"/>
      <c r="EP2" s="195"/>
      <c r="EQ2" s="195"/>
      <c r="ER2" s="195"/>
      <c r="ES2" s="195"/>
      <c r="ET2" s="195"/>
      <c r="EU2" s="195"/>
      <c r="EV2" s="195"/>
      <c r="EW2" s="195"/>
      <c r="EX2" s="195"/>
      <c r="EY2" s="195"/>
      <c r="EZ2" s="195"/>
      <c r="FA2" s="195"/>
      <c r="FB2" s="195"/>
      <c r="FC2" s="195"/>
      <c r="FD2" s="195"/>
      <c r="FE2" s="195"/>
      <c r="FF2" s="195"/>
      <c r="FG2" s="195"/>
      <c r="FH2" s="195"/>
      <c r="FI2" s="195"/>
      <c r="FJ2" s="195"/>
      <c r="FK2" s="195"/>
      <c r="FL2" s="195"/>
      <c r="FM2" s="195"/>
      <c r="FN2" s="195"/>
      <c r="FO2" s="195"/>
      <c r="FP2" s="195"/>
      <c r="FQ2" s="195"/>
      <c r="FR2" s="195"/>
      <c r="FS2" s="195"/>
      <c r="FT2" s="195"/>
      <c r="FU2" s="195"/>
      <c r="FV2" s="195"/>
      <c r="FW2" s="195"/>
      <c r="FX2" s="195"/>
      <c r="FY2" s="195"/>
      <c r="FZ2" s="195"/>
      <c r="GA2" s="195"/>
      <c r="GB2" s="195"/>
      <c r="GC2" s="195"/>
      <c r="GD2" s="195"/>
      <c r="GE2" s="195"/>
      <c r="GF2" s="195"/>
      <c r="GG2" s="195"/>
      <c r="GH2" s="195"/>
      <c r="GI2" s="195"/>
      <c r="GJ2" s="195"/>
      <c r="GK2" s="195"/>
      <c r="GL2" s="195"/>
      <c r="GM2" s="195"/>
      <c r="GN2" s="195"/>
      <c r="GO2" s="195"/>
      <c r="GP2" s="195"/>
      <c r="GQ2" s="195"/>
      <c r="GR2" s="195"/>
      <c r="GS2" s="195"/>
      <c r="GT2" s="195"/>
      <c r="GU2" s="195"/>
      <c r="GV2" s="195"/>
      <c r="GW2" s="195"/>
      <c r="GX2" s="195"/>
      <c r="GY2" s="195"/>
      <c r="GZ2" s="195"/>
      <c r="HA2" s="195"/>
      <c r="HB2" s="195"/>
      <c r="HC2" s="195"/>
      <c r="HD2" s="195"/>
      <c r="HE2" s="195"/>
      <c r="HF2" s="195"/>
      <c r="HG2" s="195"/>
      <c r="HH2" s="195"/>
      <c r="HI2" s="195"/>
      <c r="HJ2" s="195"/>
      <c r="HK2" s="195"/>
      <c r="HL2" s="195"/>
      <c r="HM2" s="195"/>
      <c r="HN2" s="195"/>
      <c r="HO2" s="195"/>
      <c r="HP2" s="195"/>
      <c r="HQ2" s="195"/>
      <c r="HR2" s="195"/>
      <c r="HS2" s="195"/>
      <c r="HT2" s="195"/>
      <c r="HU2" s="195"/>
      <c r="HV2" s="195"/>
      <c r="HW2" s="195"/>
      <c r="HX2" s="195"/>
      <c r="HY2" s="195"/>
      <c r="HZ2" s="195"/>
      <c r="IA2" s="195"/>
      <c r="IB2" s="195"/>
      <c r="IC2" s="195"/>
      <c r="ID2" s="195"/>
      <c r="IE2" s="195"/>
      <c r="IF2" s="195"/>
      <c r="IG2" s="195"/>
      <c r="IH2" s="195"/>
      <c r="II2" s="195"/>
      <c r="IJ2" s="195"/>
      <c r="IK2" s="195"/>
      <c r="IL2" s="195"/>
      <c r="IM2" s="195"/>
      <c r="IN2" s="195"/>
      <c r="IO2" s="195"/>
    </row>
    <row r="3" spans="1:249" ht="17.25" customHeight="1" thickBot="1">
      <c r="A3" s="597"/>
      <c r="B3" s="598"/>
      <c r="C3" s="598"/>
      <c r="D3" s="599"/>
      <c r="E3" s="578" t="s">
        <v>299</v>
      </c>
      <c r="F3" s="579"/>
      <c r="G3" s="579"/>
      <c r="H3" s="579"/>
      <c r="I3" s="580" t="s">
        <v>320</v>
      </c>
      <c r="J3" s="580"/>
      <c r="K3" s="580"/>
      <c r="L3" s="580"/>
      <c r="M3" s="580"/>
      <c r="N3" s="580"/>
      <c r="O3" s="580"/>
      <c r="P3" s="580"/>
      <c r="Q3" s="580"/>
      <c r="R3" s="580"/>
      <c r="S3" s="580"/>
      <c r="T3" s="580"/>
      <c r="U3" s="580"/>
      <c r="V3" s="580"/>
      <c r="W3" s="580"/>
      <c r="X3" s="580"/>
      <c r="Y3" s="580"/>
      <c r="Z3" s="580"/>
      <c r="AA3" s="580"/>
      <c r="AB3" s="581"/>
      <c r="AC3" s="582" t="s">
        <v>301</v>
      </c>
      <c r="AD3" s="579"/>
      <c r="AE3" s="579"/>
      <c r="AF3" s="579"/>
      <c r="AG3" s="583">
        <v>43123</v>
      </c>
      <c r="AH3" s="584"/>
      <c r="AI3" s="585"/>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5"/>
      <c r="BO3" s="195"/>
      <c r="BP3" s="195"/>
      <c r="BQ3" s="195"/>
      <c r="BR3" s="195"/>
      <c r="BS3" s="195"/>
      <c r="BT3" s="195"/>
      <c r="BU3" s="195"/>
      <c r="BV3" s="195"/>
      <c r="BW3" s="195"/>
      <c r="BX3" s="195"/>
      <c r="BY3" s="195"/>
      <c r="BZ3" s="195"/>
      <c r="CA3" s="195"/>
      <c r="CB3" s="195"/>
      <c r="CC3" s="195"/>
      <c r="CD3" s="195"/>
      <c r="CE3" s="195"/>
      <c r="CF3" s="195"/>
      <c r="CG3" s="195"/>
      <c r="CH3" s="195"/>
      <c r="CI3" s="195"/>
      <c r="CJ3" s="195"/>
      <c r="CK3" s="195"/>
      <c r="CL3" s="195"/>
      <c r="CM3" s="195"/>
      <c r="CN3" s="195"/>
      <c r="CO3" s="195"/>
      <c r="CP3" s="195"/>
      <c r="CQ3" s="195"/>
      <c r="CR3" s="195"/>
      <c r="CS3" s="195"/>
      <c r="CT3" s="195"/>
      <c r="CU3" s="195"/>
      <c r="CV3" s="195"/>
      <c r="CW3" s="195"/>
      <c r="CX3" s="195"/>
      <c r="CY3" s="195"/>
      <c r="CZ3" s="195"/>
      <c r="DA3" s="195"/>
      <c r="DB3" s="195"/>
      <c r="DC3" s="195"/>
      <c r="DD3" s="195"/>
      <c r="DE3" s="195"/>
      <c r="DF3" s="195"/>
      <c r="DG3" s="195"/>
      <c r="DH3" s="195"/>
      <c r="DI3" s="195"/>
      <c r="DJ3" s="195"/>
      <c r="DK3" s="195"/>
      <c r="DL3" s="195"/>
      <c r="DM3" s="195"/>
      <c r="DN3" s="195"/>
      <c r="DO3" s="195"/>
      <c r="DP3" s="195"/>
      <c r="DQ3" s="195"/>
      <c r="DR3" s="195"/>
      <c r="DS3" s="195"/>
      <c r="DT3" s="195"/>
      <c r="DU3" s="195"/>
      <c r="DV3" s="195"/>
      <c r="DW3" s="195"/>
      <c r="DX3" s="195"/>
      <c r="DY3" s="195"/>
      <c r="DZ3" s="195"/>
      <c r="EA3" s="195"/>
      <c r="EB3" s="195"/>
      <c r="EC3" s="195"/>
      <c r="ED3" s="195"/>
      <c r="EE3" s="195"/>
      <c r="EF3" s="195"/>
      <c r="EG3" s="195"/>
      <c r="EH3" s="195"/>
      <c r="EI3" s="195"/>
      <c r="EJ3" s="195"/>
      <c r="EK3" s="195"/>
      <c r="EL3" s="195"/>
      <c r="EM3" s="195"/>
      <c r="EN3" s="195"/>
      <c r="EO3" s="195"/>
      <c r="EP3" s="195"/>
      <c r="EQ3" s="195"/>
      <c r="ER3" s="195"/>
      <c r="ES3" s="195"/>
      <c r="ET3" s="195"/>
      <c r="EU3" s="195"/>
      <c r="EV3" s="195"/>
      <c r="EW3" s="195"/>
      <c r="EX3" s="195"/>
      <c r="EY3" s="195"/>
      <c r="EZ3" s="195"/>
      <c r="FA3" s="195"/>
      <c r="FB3" s="195"/>
      <c r="FC3" s="195"/>
      <c r="FD3" s="195"/>
      <c r="FE3" s="195"/>
      <c r="FF3" s="195"/>
      <c r="FG3" s="195"/>
      <c r="FH3" s="195"/>
      <c r="FI3" s="195"/>
      <c r="FJ3" s="195"/>
      <c r="FK3" s="195"/>
      <c r="FL3" s="195"/>
      <c r="FM3" s="195"/>
      <c r="FN3" s="195"/>
      <c r="FO3" s="195"/>
      <c r="FP3" s="195"/>
      <c r="FQ3" s="195"/>
      <c r="FR3" s="195"/>
      <c r="FS3" s="195"/>
      <c r="FT3" s="195"/>
      <c r="FU3" s="195"/>
      <c r="FV3" s="195"/>
      <c r="FW3" s="195"/>
      <c r="FX3" s="195"/>
      <c r="FY3" s="195"/>
      <c r="FZ3" s="195"/>
      <c r="GA3" s="195"/>
      <c r="GB3" s="195"/>
      <c r="GC3" s="195"/>
      <c r="GD3" s="195"/>
      <c r="GE3" s="195"/>
      <c r="GF3" s="195"/>
      <c r="GG3" s="195"/>
      <c r="GH3" s="195"/>
      <c r="GI3" s="195"/>
      <c r="GJ3" s="195"/>
      <c r="GK3" s="195"/>
      <c r="GL3" s="195"/>
      <c r="GM3" s="195"/>
      <c r="GN3" s="195"/>
      <c r="GO3" s="195"/>
      <c r="GP3" s="195"/>
      <c r="GQ3" s="195"/>
      <c r="GR3" s="195"/>
      <c r="GS3" s="195"/>
      <c r="GT3" s="195"/>
      <c r="GU3" s="195"/>
      <c r="GV3" s="195"/>
      <c r="GW3" s="195"/>
      <c r="GX3" s="195"/>
      <c r="GY3" s="195"/>
      <c r="GZ3" s="195"/>
      <c r="HA3" s="195"/>
      <c r="HB3" s="195"/>
      <c r="HC3" s="195"/>
      <c r="HD3" s="195"/>
      <c r="HE3" s="195"/>
      <c r="HF3" s="195"/>
      <c r="HG3" s="195"/>
      <c r="HH3" s="195"/>
      <c r="HI3" s="195"/>
      <c r="HJ3" s="195"/>
      <c r="HK3" s="195"/>
      <c r="HL3" s="195"/>
      <c r="HM3" s="195"/>
      <c r="HN3" s="195"/>
      <c r="HO3" s="195"/>
      <c r="HP3" s="195"/>
      <c r="HQ3" s="195"/>
      <c r="HR3" s="195"/>
      <c r="HS3" s="195"/>
      <c r="HT3" s="195"/>
      <c r="HU3" s="195"/>
      <c r="HV3" s="195"/>
      <c r="HW3" s="195"/>
      <c r="HX3" s="195"/>
      <c r="HY3" s="195"/>
      <c r="HZ3" s="195"/>
      <c r="IA3" s="195"/>
      <c r="IB3" s="195"/>
      <c r="IC3" s="195"/>
      <c r="ID3" s="195"/>
      <c r="IE3" s="195"/>
      <c r="IF3" s="195"/>
      <c r="IG3" s="195"/>
      <c r="IH3" s="195"/>
      <c r="II3" s="195"/>
      <c r="IJ3" s="195"/>
      <c r="IK3" s="195"/>
      <c r="IL3" s="195"/>
      <c r="IM3" s="195"/>
      <c r="IN3" s="195"/>
      <c r="IO3" s="195"/>
    </row>
    <row r="4" spans="1:249" ht="16.5" thickBot="1">
      <c r="A4" s="198"/>
      <c r="B4" s="198"/>
      <c r="C4" s="198"/>
      <c r="D4" s="198"/>
      <c r="E4" s="199"/>
      <c r="F4" s="199"/>
      <c r="G4" s="199"/>
      <c r="H4" s="199"/>
      <c r="I4" s="200"/>
      <c r="J4" s="200"/>
      <c r="K4" s="200"/>
      <c r="L4" s="200"/>
      <c r="M4" s="200"/>
      <c r="N4" s="200"/>
      <c r="O4" s="200"/>
      <c r="P4" s="200"/>
      <c r="Q4" s="200"/>
      <c r="R4" s="200"/>
      <c r="S4" s="200"/>
      <c r="T4" s="200"/>
      <c r="U4" s="200"/>
      <c r="V4" s="200"/>
      <c r="W4" s="200"/>
      <c r="X4" s="200"/>
      <c r="Y4" s="200"/>
      <c r="Z4" s="200"/>
      <c r="AA4" s="200"/>
      <c r="AB4" s="200"/>
      <c r="AC4" s="199"/>
      <c r="AD4" s="199"/>
      <c r="AE4" s="199"/>
      <c r="AF4" s="199"/>
      <c r="AG4" s="201"/>
      <c r="AH4" s="202"/>
      <c r="AI4" s="202"/>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4"/>
      <c r="CN4" s="194"/>
      <c r="CO4" s="194"/>
      <c r="CP4" s="194"/>
      <c r="CQ4" s="194"/>
      <c r="CR4" s="194"/>
      <c r="CS4" s="194"/>
      <c r="CT4" s="194"/>
      <c r="CU4" s="194"/>
      <c r="CV4" s="194"/>
      <c r="CW4" s="194"/>
      <c r="CX4" s="194"/>
      <c r="CY4" s="194"/>
      <c r="CZ4" s="194"/>
      <c r="DA4" s="194"/>
      <c r="DB4" s="194"/>
      <c r="DC4" s="194"/>
      <c r="DD4" s="194"/>
      <c r="DE4" s="194"/>
      <c r="DF4" s="194"/>
      <c r="DG4" s="194"/>
      <c r="DH4" s="194"/>
      <c r="DI4" s="194"/>
      <c r="DJ4" s="194"/>
      <c r="DK4" s="194"/>
      <c r="DL4" s="194"/>
      <c r="DM4" s="194"/>
      <c r="DN4" s="194"/>
      <c r="DO4" s="194"/>
      <c r="DP4" s="194"/>
      <c r="DQ4" s="194"/>
      <c r="DR4" s="194"/>
      <c r="DS4" s="194"/>
      <c r="DT4" s="194"/>
      <c r="DU4" s="194"/>
      <c r="DV4" s="194"/>
      <c r="DW4" s="194"/>
      <c r="DX4" s="194"/>
      <c r="DY4" s="194"/>
      <c r="DZ4" s="194"/>
      <c r="EA4" s="194"/>
      <c r="EB4" s="194"/>
      <c r="EC4" s="194"/>
      <c r="ED4" s="194"/>
      <c r="EE4" s="194"/>
      <c r="EF4" s="194"/>
      <c r="EG4" s="194"/>
      <c r="EH4" s="194"/>
      <c r="EI4" s="194"/>
      <c r="EJ4" s="194"/>
      <c r="EK4" s="194"/>
      <c r="EL4" s="194"/>
      <c r="EM4" s="194"/>
      <c r="EN4" s="194"/>
      <c r="EO4" s="194"/>
      <c r="EP4" s="194"/>
      <c r="EQ4" s="194"/>
      <c r="ER4" s="194"/>
      <c r="ES4" s="194"/>
      <c r="ET4" s="194"/>
      <c r="EU4" s="194"/>
      <c r="EV4" s="194"/>
      <c r="EW4" s="194"/>
      <c r="EX4" s="194"/>
      <c r="EY4" s="194"/>
      <c r="EZ4" s="194"/>
      <c r="FA4" s="194"/>
      <c r="FB4" s="194"/>
      <c r="FC4" s="194"/>
      <c r="FD4" s="194"/>
      <c r="FE4" s="194"/>
      <c r="FF4" s="194"/>
      <c r="FG4" s="194"/>
      <c r="FH4" s="194"/>
      <c r="FI4" s="194"/>
      <c r="FJ4" s="194"/>
      <c r="FK4" s="194"/>
      <c r="FL4" s="194"/>
      <c r="FM4" s="194"/>
      <c r="FN4" s="194"/>
      <c r="FO4" s="194"/>
      <c r="FP4" s="194"/>
      <c r="FQ4" s="194"/>
      <c r="FR4" s="194"/>
      <c r="FS4" s="194"/>
      <c r="FT4" s="194"/>
      <c r="FU4" s="194"/>
      <c r="FV4" s="194"/>
      <c r="FW4" s="194"/>
      <c r="FX4" s="194"/>
      <c r="FY4" s="194"/>
      <c r="FZ4" s="194"/>
      <c r="GA4" s="194"/>
      <c r="GB4" s="194"/>
      <c r="GC4" s="194"/>
      <c r="GD4" s="194"/>
      <c r="GE4" s="194"/>
      <c r="GF4" s="194"/>
      <c r="GG4" s="194"/>
      <c r="GH4" s="194"/>
      <c r="GI4" s="194"/>
      <c r="GJ4" s="194"/>
      <c r="GK4" s="194"/>
      <c r="GL4" s="194"/>
      <c r="GM4" s="194"/>
      <c r="GN4" s="194"/>
      <c r="GO4" s="194"/>
      <c r="GP4" s="194"/>
      <c r="GQ4" s="194"/>
      <c r="GR4" s="194"/>
      <c r="GS4" s="194"/>
      <c r="GT4" s="194"/>
      <c r="GU4" s="194"/>
      <c r="GV4" s="194"/>
      <c r="GW4" s="194"/>
      <c r="GX4" s="194"/>
      <c r="GY4" s="194"/>
      <c r="GZ4" s="194"/>
      <c r="HA4" s="194"/>
      <c r="HB4" s="194"/>
      <c r="HC4" s="194"/>
      <c r="HD4" s="194"/>
      <c r="HE4" s="194"/>
      <c r="HF4" s="194"/>
      <c r="HG4" s="194"/>
      <c r="HH4" s="194"/>
      <c r="HI4" s="194"/>
      <c r="HJ4" s="194"/>
      <c r="HK4" s="194"/>
      <c r="HL4" s="194"/>
      <c r="HM4" s="194"/>
      <c r="HN4" s="194"/>
      <c r="HO4" s="194"/>
      <c r="HP4" s="194"/>
      <c r="HQ4" s="194"/>
      <c r="HR4" s="194"/>
      <c r="HS4" s="194"/>
      <c r="HT4" s="194"/>
      <c r="HU4" s="194"/>
      <c r="HV4" s="194"/>
      <c r="HW4" s="194"/>
      <c r="HX4" s="194"/>
      <c r="HY4" s="194"/>
      <c r="HZ4" s="194"/>
      <c r="IA4" s="194"/>
      <c r="IB4" s="194"/>
      <c r="IC4" s="194"/>
      <c r="ID4" s="194"/>
      <c r="IE4" s="194"/>
      <c r="IF4" s="194"/>
      <c r="IG4" s="194"/>
      <c r="IH4" s="194"/>
      <c r="II4" s="194"/>
      <c r="IJ4" s="194"/>
      <c r="IK4" s="194"/>
      <c r="IL4" s="194"/>
      <c r="IM4" s="194"/>
      <c r="IN4" s="194"/>
      <c r="IO4" s="194"/>
    </row>
    <row r="5" spans="1:249" ht="18.75">
      <c r="A5" s="586" t="s">
        <v>321</v>
      </c>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8"/>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c r="CW5" s="197"/>
      <c r="CX5" s="197"/>
      <c r="CY5" s="197"/>
      <c r="CZ5" s="197"/>
      <c r="DA5" s="197"/>
      <c r="DB5" s="197"/>
      <c r="DC5" s="197"/>
      <c r="DD5" s="197"/>
      <c r="DE5" s="197"/>
      <c r="DF5" s="197"/>
      <c r="DG5" s="197"/>
      <c r="DH5" s="197"/>
      <c r="DI5" s="197"/>
      <c r="DJ5" s="197"/>
      <c r="DK5" s="197"/>
      <c r="DL5" s="197"/>
      <c r="DM5" s="197"/>
      <c r="DN5" s="197"/>
      <c r="DO5" s="197"/>
      <c r="DP5" s="197"/>
      <c r="DQ5" s="197"/>
      <c r="DR5" s="197"/>
      <c r="DS5" s="197"/>
      <c r="DT5" s="197"/>
      <c r="DU5" s="197"/>
      <c r="DV5" s="197"/>
      <c r="DW5" s="197"/>
      <c r="DX5" s="197"/>
      <c r="DY5" s="197"/>
      <c r="DZ5" s="197"/>
      <c r="EA5" s="197"/>
      <c r="EB5" s="197"/>
      <c r="EC5" s="197"/>
      <c r="ED5" s="197"/>
      <c r="EE5" s="197"/>
      <c r="EF5" s="197"/>
      <c r="EG5" s="197"/>
      <c r="EH5" s="197"/>
      <c r="EI5" s="197"/>
      <c r="EJ5" s="197"/>
      <c r="EK5" s="197"/>
      <c r="EL5" s="197"/>
      <c r="EM5" s="197"/>
      <c r="EN5" s="197"/>
      <c r="EO5" s="197"/>
      <c r="EP5" s="197"/>
      <c r="EQ5" s="197"/>
      <c r="ER5" s="197"/>
      <c r="ES5" s="197"/>
      <c r="ET5" s="197"/>
      <c r="EU5" s="197"/>
      <c r="EV5" s="197"/>
      <c r="EW5" s="197"/>
      <c r="EX5" s="197"/>
      <c r="EY5" s="197"/>
      <c r="EZ5" s="197"/>
      <c r="FA5" s="197"/>
      <c r="FB5" s="197"/>
      <c r="FC5" s="197"/>
      <c r="FD5" s="197"/>
      <c r="FE5" s="197"/>
      <c r="FF5" s="197"/>
      <c r="FG5" s="197"/>
      <c r="FH5" s="197"/>
      <c r="FI5" s="197"/>
      <c r="FJ5" s="197"/>
      <c r="FK5" s="197"/>
      <c r="FL5" s="197"/>
      <c r="FM5" s="197"/>
      <c r="FN5" s="197"/>
      <c r="FO5" s="197"/>
      <c r="FP5" s="197"/>
      <c r="FQ5" s="197"/>
      <c r="FR5" s="197"/>
      <c r="FS5" s="197"/>
      <c r="FT5" s="197"/>
      <c r="FU5" s="197"/>
      <c r="FV5" s="197"/>
      <c r="FW5" s="197"/>
      <c r="FX5" s="197"/>
      <c r="FY5" s="197"/>
      <c r="FZ5" s="197"/>
      <c r="GA5" s="197"/>
      <c r="GB5" s="197"/>
      <c r="GC5" s="197"/>
      <c r="GD5" s="197"/>
      <c r="GE5" s="197"/>
      <c r="GF5" s="197"/>
      <c r="GG5" s="197"/>
      <c r="GH5" s="197"/>
      <c r="GI5" s="197"/>
      <c r="GJ5" s="197"/>
      <c r="GK5" s="197"/>
      <c r="GL5" s="197"/>
      <c r="GM5" s="197"/>
      <c r="GN5" s="197"/>
      <c r="GO5" s="197"/>
      <c r="GP5" s="197"/>
      <c r="GQ5" s="197"/>
      <c r="GR5" s="197"/>
      <c r="GS5" s="197"/>
      <c r="GT5" s="197"/>
      <c r="GU5" s="197"/>
      <c r="GV5" s="197"/>
      <c r="GW5" s="197"/>
      <c r="GX5" s="197"/>
      <c r="GY5" s="197"/>
      <c r="GZ5" s="197"/>
      <c r="HA5" s="197"/>
      <c r="HB5" s="197"/>
      <c r="HC5" s="197"/>
      <c r="HD5" s="197"/>
      <c r="HE5" s="197"/>
      <c r="HF5" s="197"/>
      <c r="HG5" s="197"/>
      <c r="HH5" s="197"/>
      <c r="HI5" s="197"/>
      <c r="HJ5" s="197"/>
      <c r="HK5" s="197"/>
      <c r="HL5" s="197"/>
      <c r="HM5" s="197"/>
      <c r="HN5" s="197"/>
      <c r="HO5" s="197"/>
      <c r="HP5" s="197"/>
      <c r="HQ5" s="197"/>
      <c r="HR5" s="197"/>
      <c r="HS5" s="197"/>
      <c r="HT5" s="197"/>
      <c r="HU5" s="197"/>
      <c r="HV5" s="197"/>
      <c r="HW5" s="197"/>
      <c r="HX5" s="197"/>
      <c r="HY5" s="197"/>
      <c r="HZ5" s="197"/>
      <c r="IA5" s="197"/>
      <c r="IB5" s="197"/>
      <c r="IC5" s="197"/>
      <c r="ID5" s="197"/>
      <c r="IE5" s="197"/>
      <c r="IF5" s="197"/>
      <c r="IG5" s="197"/>
      <c r="IH5" s="197"/>
      <c r="II5" s="197"/>
      <c r="IJ5" s="197"/>
      <c r="IK5" s="197"/>
      <c r="IL5" s="197"/>
      <c r="IM5" s="197"/>
      <c r="IN5" s="197"/>
      <c r="IO5" s="197"/>
    </row>
    <row r="6" spans="1:249" s="85" customFormat="1" ht="52.5" customHeight="1" thickBot="1">
      <c r="A6" s="573" t="s">
        <v>322</v>
      </c>
      <c r="B6" s="574"/>
      <c r="C6" s="574"/>
      <c r="D6" s="574"/>
      <c r="E6" s="574"/>
      <c r="F6" s="589" t="s">
        <v>329</v>
      </c>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c r="AI6" s="590"/>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c r="CM6" s="197"/>
      <c r="CN6" s="197"/>
      <c r="CO6" s="197"/>
      <c r="CP6" s="197"/>
      <c r="CQ6" s="197"/>
      <c r="CR6" s="197"/>
      <c r="CS6" s="197"/>
      <c r="CT6" s="197"/>
      <c r="CU6" s="197"/>
      <c r="CV6" s="197"/>
      <c r="CW6" s="197"/>
      <c r="CX6" s="197"/>
      <c r="CY6" s="197"/>
      <c r="CZ6" s="197"/>
      <c r="DA6" s="197"/>
      <c r="DB6" s="197"/>
      <c r="DC6" s="197"/>
      <c r="DD6" s="197"/>
      <c r="DE6" s="197"/>
      <c r="DF6" s="197"/>
      <c r="DG6" s="197"/>
      <c r="DH6" s="197"/>
      <c r="DI6" s="197"/>
      <c r="DJ6" s="197"/>
      <c r="DK6" s="197"/>
      <c r="DL6" s="197"/>
      <c r="DM6" s="197"/>
      <c r="DN6" s="197"/>
      <c r="DO6" s="197"/>
      <c r="DP6" s="197"/>
      <c r="DQ6" s="197"/>
      <c r="DR6" s="197"/>
      <c r="DS6" s="197"/>
      <c r="DT6" s="197"/>
      <c r="DU6" s="197"/>
      <c r="DV6" s="197"/>
      <c r="DW6" s="197"/>
      <c r="DX6" s="197"/>
      <c r="DY6" s="197"/>
      <c r="DZ6" s="197"/>
      <c r="EA6" s="197"/>
      <c r="EB6" s="197"/>
      <c r="EC6" s="197"/>
      <c r="ED6" s="197"/>
      <c r="EE6" s="197"/>
      <c r="EF6" s="197"/>
      <c r="EG6" s="197"/>
      <c r="EH6" s="197"/>
      <c r="EI6" s="197"/>
      <c r="EJ6" s="197"/>
      <c r="EK6" s="197"/>
      <c r="EL6" s="197"/>
      <c r="EM6" s="197"/>
      <c r="EN6" s="197"/>
      <c r="EO6" s="197"/>
      <c r="EP6" s="197"/>
      <c r="EQ6" s="197"/>
      <c r="ER6" s="197"/>
      <c r="ES6" s="197"/>
      <c r="ET6" s="197"/>
      <c r="EU6" s="197"/>
      <c r="EV6" s="197"/>
      <c r="EW6" s="197"/>
      <c r="EX6" s="197"/>
      <c r="EY6" s="197"/>
      <c r="EZ6" s="197"/>
      <c r="FA6" s="197"/>
      <c r="FB6" s="197"/>
      <c r="FC6" s="197"/>
      <c r="FD6" s="197"/>
      <c r="FE6" s="197"/>
      <c r="FF6" s="197"/>
      <c r="FG6" s="197"/>
      <c r="FH6" s="197"/>
      <c r="FI6" s="197"/>
      <c r="FJ6" s="197"/>
      <c r="FK6" s="197"/>
      <c r="FL6" s="197"/>
      <c r="FM6" s="197"/>
      <c r="FN6" s="197"/>
      <c r="FO6" s="197"/>
      <c r="FP6" s="197"/>
      <c r="FQ6" s="197"/>
      <c r="FR6" s="197"/>
      <c r="FS6" s="197"/>
      <c r="FT6" s="197"/>
      <c r="FU6" s="197"/>
      <c r="FV6" s="197"/>
      <c r="FW6" s="197"/>
      <c r="FX6" s="197"/>
      <c r="FY6" s="197"/>
      <c r="FZ6" s="197"/>
      <c r="GA6" s="197"/>
      <c r="GB6" s="197"/>
      <c r="GC6" s="197"/>
      <c r="GD6" s="197"/>
      <c r="GE6" s="197"/>
      <c r="GF6" s="197"/>
      <c r="GG6" s="197"/>
      <c r="GH6" s="197"/>
      <c r="GI6" s="197"/>
      <c r="GJ6" s="197"/>
      <c r="GK6" s="197"/>
      <c r="GL6" s="197"/>
      <c r="GM6" s="197"/>
      <c r="GN6" s="197"/>
      <c r="GO6" s="197"/>
      <c r="GP6" s="197"/>
      <c r="GQ6" s="197"/>
      <c r="GR6" s="197"/>
      <c r="GS6" s="197"/>
      <c r="GT6" s="197"/>
      <c r="GU6" s="197"/>
      <c r="GV6" s="197"/>
      <c r="GW6" s="197"/>
      <c r="GX6" s="197"/>
      <c r="GY6" s="197"/>
      <c r="GZ6" s="197"/>
      <c r="HA6" s="197"/>
      <c r="HB6" s="197"/>
      <c r="HC6" s="197"/>
      <c r="HD6" s="197"/>
      <c r="HE6" s="197"/>
      <c r="HF6" s="197"/>
      <c r="HG6" s="197"/>
      <c r="HH6" s="197"/>
      <c r="HI6" s="197"/>
      <c r="HJ6" s="197"/>
      <c r="HK6" s="197"/>
      <c r="HL6" s="197"/>
      <c r="HM6" s="197"/>
      <c r="HN6" s="197"/>
      <c r="HO6" s="197"/>
      <c r="HP6" s="197"/>
      <c r="HQ6" s="197"/>
      <c r="HR6" s="197"/>
      <c r="HS6" s="197"/>
      <c r="HT6" s="197"/>
      <c r="HU6" s="197"/>
      <c r="HV6" s="197"/>
      <c r="HW6" s="197"/>
      <c r="HX6" s="197"/>
      <c r="HY6" s="197"/>
      <c r="HZ6" s="197"/>
      <c r="IA6" s="197"/>
      <c r="IB6" s="197"/>
      <c r="IC6" s="197"/>
      <c r="ID6" s="197"/>
      <c r="IE6" s="197"/>
      <c r="IF6" s="197"/>
      <c r="IG6" s="197"/>
      <c r="IH6" s="197"/>
      <c r="II6" s="197"/>
      <c r="IJ6" s="197"/>
      <c r="IK6" s="197"/>
      <c r="IL6" s="197"/>
      <c r="IM6" s="197"/>
      <c r="IN6" s="197"/>
      <c r="IO6" s="197"/>
    </row>
    <row r="7" spans="3:27" ht="16.5" thickBot="1">
      <c r="C7" s="112" t="s">
        <v>21</v>
      </c>
      <c r="D7" s="113"/>
      <c r="E7" s="114" t="s">
        <v>22</v>
      </c>
      <c r="Q7" s="113"/>
      <c r="R7" s="575"/>
      <c r="S7" s="575"/>
      <c r="T7" s="575"/>
      <c r="X7" s="113" t="s">
        <v>8</v>
      </c>
      <c r="Y7" s="576">
        <f>'CICLO PHVA'!G8</f>
        <v>0</v>
      </c>
      <c r="Z7" s="577"/>
      <c r="AA7" s="577"/>
    </row>
    <row r="8" spans="1:35" s="85" customFormat="1" ht="21" customHeight="1">
      <c r="A8" s="570" t="s">
        <v>23</v>
      </c>
      <c r="B8" s="571"/>
      <c r="C8" s="571"/>
      <c r="D8" s="571"/>
      <c r="E8" s="571"/>
      <c r="F8" s="571"/>
      <c r="G8" s="571"/>
      <c r="H8" s="571"/>
      <c r="I8" s="571"/>
      <c r="J8" s="571"/>
      <c r="K8" s="571"/>
      <c r="L8" s="571"/>
      <c r="M8" s="571"/>
      <c r="N8" s="571"/>
      <c r="O8" s="571"/>
      <c r="P8" s="571"/>
      <c r="Q8" s="571"/>
      <c r="R8" s="571"/>
      <c r="S8" s="571"/>
      <c r="T8" s="572"/>
      <c r="U8" s="196"/>
      <c r="V8" s="570" t="s">
        <v>23</v>
      </c>
      <c r="W8" s="571"/>
      <c r="X8" s="571"/>
      <c r="Y8" s="571"/>
      <c r="Z8" s="571"/>
      <c r="AA8" s="571"/>
      <c r="AB8" s="571"/>
      <c r="AC8" s="571"/>
      <c r="AD8" s="571"/>
      <c r="AE8" s="571"/>
      <c r="AF8" s="571"/>
      <c r="AG8" s="571"/>
      <c r="AH8" s="571"/>
      <c r="AI8" s="572"/>
    </row>
    <row r="9" spans="1:35" s="85" customFormat="1" ht="12.75" customHeight="1">
      <c r="A9" s="560" t="s">
        <v>24</v>
      </c>
      <c r="B9" s="561"/>
      <c r="C9" s="561"/>
      <c r="D9" s="561"/>
      <c r="E9" s="561"/>
      <c r="F9" s="561"/>
      <c r="G9" s="561"/>
      <c r="H9" s="561"/>
      <c r="I9" s="561"/>
      <c r="J9" s="561"/>
      <c r="K9" s="561"/>
      <c r="L9" s="561"/>
      <c r="M9" s="561"/>
      <c r="N9" s="561"/>
      <c r="O9" s="561"/>
      <c r="P9" s="561"/>
      <c r="Q9" s="561"/>
      <c r="R9" s="561"/>
      <c r="S9" s="561"/>
      <c r="T9" s="562"/>
      <c r="U9" s="196"/>
      <c r="V9" s="563" t="s">
        <v>252</v>
      </c>
      <c r="W9" s="564"/>
      <c r="X9" s="564"/>
      <c r="Y9" s="564"/>
      <c r="Z9" s="564"/>
      <c r="AA9" s="564"/>
      <c r="AB9" s="564"/>
      <c r="AC9" s="564"/>
      <c r="AD9" s="564"/>
      <c r="AE9" s="564"/>
      <c r="AF9" s="564"/>
      <c r="AG9" s="564"/>
      <c r="AH9" s="564"/>
      <c r="AI9" s="565"/>
    </row>
    <row r="10" spans="1:35" s="85" customFormat="1" ht="15.75" customHeight="1">
      <c r="A10" s="609" t="s">
        <v>25</v>
      </c>
      <c r="B10" s="489"/>
      <c r="C10" s="489"/>
      <c r="D10" s="489"/>
      <c r="E10" s="489"/>
      <c r="F10" s="489"/>
      <c r="G10" s="489"/>
      <c r="H10" s="489"/>
      <c r="I10" s="489"/>
      <c r="J10" s="489"/>
      <c r="K10" s="489" t="s">
        <v>26</v>
      </c>
      <c r="L10" s="489"/>
      <c r="M10" s="489"/>
      <c r="N10" s="489"/>
      <c r="O10" s="489"/>
      <c r="P10" s="489"/>
      <c r="Q10" s="489"/>
      <c r="R10" s="489"/>
      <c r="S10" s="489"/>
      <c r="T10" s="610"/>
      <c r="U10" s="196"/>
      <c r="V10" s="609" t="s">
        <v>247</v>
      </c>
      <c r="W10" s="489"/>
      <c r="X10" s="489"/>
      <c r="Y10" s="489"/>
      <c r="Z10" s="489"/>
      <c r="AA10" s="489"/>
      <c r="AB10" s="489" t="s">
        <v>26</v>
      </c>
      <c r="AC10" s="489"/>
      <c r="AD10" s="489"/>
      <c r="AE10" s="489"/>
      <c r="AF10" s="489"/>
      <c r="AG10" s="489"/>
      <c r="AH10" s="489"/>
      <c r="AI10" s="610"/>
    </row>
    <row r="11" spans="1:35" s="85" customFormat="1" ht="16.5" customHeight="1">
      <c r="A11" s="609" t="s">
        <v>27</v>
      </c>
      <c r="B11" s="489"/>
      <c r="C11" s="489"/>
      <c r="D11" s="489"/>
      <c r="E11" s="489"/>
      <c r="F11" s="489" t="s">
        <v>28</v>
      </c>
      <c r="G11" s="489"/>
      <c r="H11" s="489"/>
      <c r="I11" s="489"/>
      <c r="J11" s="489"/>
      <c r="K11" s="489" t="s">
        <v>27</v>
      </c>
      <c r="L11" s="489"/>
      <c r="M11" s="489"/>
      <c r="N11" s="489"/>
      <c r="O11" s="489" t="s">
        <v>28</v>
      </c>
      <c r="P11" s="489"/>
      <c r="Q11" s="489"/>
      <c r="R11" s="489"/>
      <c r="S11" s="489"/>
      <c r="T11" s="610"/>
      <c r="U11" s="196"/>
      <c r="V11" s="609" t="s">
        <v>323</v>
      </c>
      <c r="W11" s="489"/>
      <c r="X11" s="489"/>
      <c r="Y11" s="489" t="s">
        <v>255</v>
      </c>
      <c r="Z11" s="489"/>
      <c r="AA11" s="489"/>
      <c r="AB11" s="489" t="s">
        <v>324</v>
      </c>
      <c r="AC11" s="489"/>
      <c r="AD11" s="489" t="s">
        <v>255</v>
      </c>
      <c r="AE11" s="489"/>
      <c r="AF11" s="489"/>
      <c r="AG11" s="489"/>
      <c r="AH11" s="489"/>
      <c r="AI11" s="610"/>
    </row>
    <row r="12" spans="1:35" s="85" customFormat="1" ht="16.5" customHeight="1">
      <c r="A12" s="487">
        <v>1</v>
      </c>
      <c r="B12" s="488"/>
      <c r="C12" s="488"/>
      <c r="D12" s="488"/>
      <c r="E12" s="488"/>
      <c r="F12" s="488" t="s">
        <v>29</v>
      </c>
      <c r="G12" s="488"/>
      <c r="H12" s="488"/>
      <c r="I12" s="488"/>
      <c r="J12" s="488"/>
      <c r="K12" s="489">
        <v>1</v>
      </c>
      <c r="L12" s="489"/>
      <c r="M12" s="489"/>
      <c r="N12" s="489"/>
      <c r="O12" s="488" t="s">
        <v>30</v>
      </c>
      <c r="P12" s="488"/>
      <c r="Q12" s="488"/>
      <c r="R12" s="488"/>
      <c r="S12" s="488"/>
      <c r="T12" s="490"/>
      <c r="U12" s="196"/>
      <c r="V12" s="487">
        <v>1</v>
      </c>
      <c r="W12" s="488"/>
      <c r="X12" s="488"/>
      <c r="Y12" s="488" t="s">
        <v>253</v>
      </c>
      <c r="Z12" s="488"/>
      <c r="AA12" s="488"/>
      <c r="AB12" s="489" t="s">
        <v>248</v>
      </c>
      <c r="AC12" s="489"/>
      <c r="AD12" s="488" t="s">
        <v>256</v>
      </c>
      <c r="AE12" s="488"/>
      <c r="AF12" s="488"/>
      <c r="AG12" s="488"/>
      <c r="AH12" s="488"/>
      <c r="AI12" s="490"/>
    </row>
    <row r="13" spans="1:35" s="85" customFormat="1" ht="15.75" customHeight="1">
      <c r="A13" s="487">
        <v>2</v>
      </c>
      <c r="B13" s="488"/>
      <c r="C13" s="488"/>
      <c r="D13" s="488"/>
      <c r="E13" s="488"/>
      <c r="F13" s="488" t="s">
        <v>31</v>
      </c>
      <c r="G13" s="488"/>
      <c r="H13" s="488"/>
      <c r="I13" s="488"/>
      <c r="J13" s="488"/>
      <c r="K13" s="489">
        <v>6</v>
      </c>
      <c r="L13" s="489"/>
      <c r="M13" s="489"/>
      <c r="N13" s="489"/>
      <c r="O13" s="488" t="s">
        <v>32</v>
      </c>
      <c r="P13" s="488"/>
      <c r="Q13" s="488"/>
      <c r="R13" s="488"/>
      <c r="S13" s="488"/>
      <c r="T13" s="490"/>
      <c r="U13" s="196"/>
      <c r="V13" s="487">
        <v>2</v>
      </c>
      <c r="W13" s="488"/>
      <c r="X13" s="488"/>
      <c r="Y13" s="488" t="s">
        <v>265</v>
      </c>
      <c r="Z13" s="488"/>
      <c r="AA13" s="488"/>
      <c r="AB13" s="489" t="s">
        <v>249</v>
      </c>
      <c r="AC13" s="489"/>
      <c r="AD13" s="488" t="s">
        <v>257</v>
      </c>
      <c r="AE13" s="488"/>
      <c r="AF13" s="488"/>
      <c r="AG13" s="488"/>
      <c r="AH13" s="488"/>
      <c r="AI13" s="490"/>
    </row>
    <row r="14" spans="1:35" s="85" customFormat="1" ht="15.75" customHeight="1">
      <c r="A14" s="487">
        <v>3</v>
      </c>
      <c r="B14" s="488"/>
      <c r="C14" s="488"/>
      <c r="D14" s="488"/>
      <c r="E14" s="488"/>
      <c r="F14" s="488" t="s">
        <v>33</v>
      </c>
      <c r="G14" s="488"/>
      <c r="H14" s="488"/>
      <c r="I14" s="488"/>
      <c r="J14" s="488"/>
      <c r="K14" s="489">
        <v>7</v>
      </c>
      <c r="L14" s="489"/>
      <c r="M14" s="489"/>
      <c r="N14" s="489"/>
      <c r="O14" s="488" t="s">
        <v>34</v>
      </c>
      <c r="P14" s="488"/>
      <c r="Q14" s="488"/>
      <c r="R14" s="488"/>
      <c r="S14" s="488"/>
      <c r="T14" s="490"/>
      <c r="U14" s="196"/>
      <c r="V14" s="487">
        <v>3</v>
      </c>
      <c r="W14" s="488"/>
      <c r="X14" s="488"/>
      <c r="Y14" s="488" t="s">
        <v>254</v>
      </c>
      <c r="Z14" s="488"/>
      <c r="AA14" s="488"/>
      <c r="AB14" s="489" t="s">
        <v>250</v>
      </c>
      <c r="AC14" s="489"/>
      <c r="AD14" s="488" t="s">
        <v>258</v>
      </c>
      <c r="AE14" s="488"/>
      <c r="AF14" s="488"/>
      <c r="AG14" s="488"/>
      <c r="AH14" s="488"/>
      <c r="AI14" s="490"/>
    </row>
    <row r="15" spans="1:35" s="85" customFormat="1" ht="15.75" customHeight="1">
      <c r="A15" s="487">
        <v>4</v>
      </c>
      <c r="B15" s="488"/>
      <c r="C15" s="488"/>
      <c r="D15" s="488"/>
      <c r="E15" s="488"/>
      <c r="F15" s="488" t="s">
        <v>35</v>
      </c>
      <c r="G15" s="488"/>
      <c r="H15" s="488"/>
      <c r="I15" s="488"/>
      <c r="J15" s="488"/>
      <c r="K15" s="489">
        <v>11</v>
      </c>
      <c r="L15" s="489"/>
      <c r="M15" s="489"/>
      <c r="N15" s="489"/>
      <c r="O15" s="488" t="s">
        <v>36</v>
      </c>
      <c r="P15" s="488"/>
      <c r="Q15" s="488"/>
      <c r="R15" s="488"/>
      <c r="S15" s="488"/>
      <c r="T15" s="490"/>
      <c r="U15" s="196"/>
      <c r="V15" s="487"/>
      <c r="W15" s="488"/>
      <c r="X15" s="488"/>
      <c r="Y15" s="488"/>
      <c r="Z15" s="488"/>
      <c r="AA15" s="488"/>
      <c r="AB15" s="489" t="s">
        <v>251</v>
      </c>
      <c r="AC15" s="489"/>
      <c r="AD15" s="488" t="s">
        <v>259</v>
      </c>
      <c r="AE15" s="488"/>
      <c r="AF15" s="488"/>
      <c r="AG15" s="488"/>
      <c r="AH15" s="488"/>
      <c r="AI15" s="490"/>
    </row>
    <row r="16" spans="1:35" s="85" customFormat="1" ht="15.75" customHeight="1" thickBot="1">
      <c r="A16" s="558">
        <v>5</v>
      </c>
      <c r="B16" s="498"/>
      <c r="C16" s="498"/>
      <c r="D16" s="498"/>
      <c r="E16" s="498"/>
      <c r="F16" s="498" t="s">
        <v>37</v>
      </c>
      <c r="G16" s="498"/>
      <c r="H16" s="498"/>
      <c r="I16" s="498"/>
      <c r="J16" s="498"/>
      <c r="K16" s="559">
        <v>13</v>
      </c>
      <c r="L16" s="559"/>
      <c r="M16" s="559"/>
      <c r="N16" s="559"/>
      <c r="O16" s="498" t="s">
        <v>38</v>
      </c>
      <c r="P16" s="498"/>
      <c r="Q16" s="498"/>
      <c r="R16" s="498"/>
      <c r="S16" s="498"/>
      <c r="T16" s="499"/>
      <c r="U16" s="196"/>
      <c r="V16" s="558"/>
      <c r="W16" s="498"/>
      <c r="X16" s="498"/>
      <c r="Y16" s="498"/>
      <c r="Z16" s="498"/>
      <c r="AA16" s="498"/>
      <c r="AB16" s="559" t="s">
        <v>173</v>
      </c>
      <c r="AC16" s="559"/>
      <c r="AD16" s="498" t="s">
        <v>260</v>
      </c>
      <c r="AE16" s="498"/>
      <c r="AF16" s="498"/>
      <c r="AG16" s="498"/>
      <c r="AH16" s="498"/>
      <c r="AI16" s="499"/>
    </row>
    <row r="17" spans="1:20" s="85" customFormat="1" ht="7.5" customHeight="1" thickBot="1">
      <c r="A17" s="97"/>
      <c r="B17" s="115"/>
      <c r="C17" s="115"/>
      <c r="D17" s="115"/>
      <c r="E17" s="115"/>
      <c r="F17" s="115"/>
      <c r="G17" s="116"/>
      <c r="H17" s="115"/>
      <c r="I17" s="115"/>
      <c r="J17" s="115"/>
      <c r="K17" s="97"/>
      <c r="L17" s="115"/>
      <c r="M17" s="115"/>
      <c r="N17" s="115"/>
      <c r="O17" s="115"/>
      <c r="P17" s="115"/>
      <c r="Q17" s="116"/>
      <c r="R17" s="115"/>
      <c r="S17" s="115"/>
      <c r="T17" s="115"/>
    </row>
    <row r="18" spans="1:35" s="85" customFormat="1" ht="31.5" customHeight="1">
      <c r="A18" s="548" t="s">
        <v>39</v>
      </c>
      <c r="B18" s="550" t="s">
        <v>10</v>
      </c>
      <c r="C18" s="551"/>
      <c r="D18" s="551"/>
      <c r="E18" s="551"/>
      <c r="F18" s="551"/>
      <c r="G18" s="552"/>
      <c r="H18" s="556" t="s">
        <v>40</v>
      </c>
      <c r="I18" s="514" t="s">
        <v>241</v>
      </c>
      <c r="J18" s="514"/>
      <c r="K18" s="514"/>
      <c r="L18" s="514"/>
      <c r="M18" s="514"/>
      <c r="N18" s="516" t="s">
        <v>41</v>
      </c>
      <c r="O18" s="516" t="s">
        <v>42</v>
      </c>
      <c r="P18" s="502" t="s">
        <v>43</v>
      </c>
      <c r="Q18" s="485" t="s">
        <v>44</v>
      </c>
      <c r="U18" s="491" t="s">
        <v>39</v>
      </c>
      <c r="V18" s="507" t="s">
        <v>263</v>
      </c>
      <c r="W18" s="508"/>
      <c r="X18" s="508"/>
      <c r="Y18" s="508"/>
      <c r="Z18" s="508"/>
      <c r="AA18" s="508"/>
      <c r="AB18" s="511" t="s">
        <v>247</v>
      </c>
      <c r="AC18" s="514" t="s">
        <v>241</v>
      </c>
      <c r="AD18" s="514"/>
      <c r="AE18" s="514"/>
      <c r="AF18" s="514"/>
      <c r="AG18" s="514"/>
      <c r="AH18" s="516" t="s">
        <v>41</v>
      </c>
      <c r="AI18" s="502" t="s">
        <v>262</v>
      </c>
    </row>
    <row r="19" spans="1:35" s="85" customFormat="1" ht="31.5" customHeight="1">
      <c r="A19" s="549"/>
      <c r="B19" s="553"/>
      <c r="C19" s="554"/>
      <c r="D19" s="554"/>
      <c r="E19" s="554"/>
      <c r="F19" s="554"/>
      <c r="G19" s="555"/>
      <c r="H19" s="557"/>
      <c r="I19" s="515"/>
      <c r="J19" s="515"/>
      <c r="K19" s="515"/>
      <c r="L19" s="515"/>
      <c r="M19" s="515"/>
      <c r="N19" s="515"/>
      <c r="O19" s="515"/>
      <c r="P19" s="503"/>
      <c r="Q19" s="486"/>
      <c r="U19" s="505"/>
      <c r="V19" s="509"/>
      <c r="W19" s="509"/>
      <c r="X19" s="509"/>
      <c r="Y19" s="509"/>
      <c r="Z19" s="509"/>
      <c r="AA19" s="509"/>
      <c r="AB19" s="512"/>
      <c r="AC19" s="515"/>
      <c r="AD19" s="515"/>
      <c r="AE19" s="515"/>
      <c r="AF19" s="515"/>
      <c r="AG19" s="515"/>
      <c r="AH19" s="515"/>
      <c r="AI19" s="503"/>
    </row>
    <row r="20" spans="1:35" s="85" customFormat="1" ht="31.5" customHeight="1" thickBot="1">
      <c r="A20" s="549"/>
      <c r="B20" s="553"/>
      <c r="C20" s="554"/>
      <c r="D20" s="554"/>
      <c r="E20" s="554"/>
      <c r="F20" s="554"/>
      <c r="G20" s="555"/>
      <c r="H20" s="557"/>
      <c r="I20" s="206">
        <v>1</v>
      </c>
      <c r="J20" s="207">
        <f>I20+1</f>
        <v>2</v>
      </c>
      <c r="K20" s="207">
        <f>J20+1</f>
        <v>3</v>
      </c>
      <c r="L20" s="207">
        <f>K20+1</f>
        <v>4</v>
      </c>
      <c r="M20" s="207">
        <f>L20+1</f>
        <v>5</v>
      </c>
      <c r="N20" s="517"/>
      <c r="O20" s="517"/>
      <c r="P20" s="504"/>
      <c r="Q20" s="486"/>
      <c r="U20" s="506"/>
      <c r="V20" s="510"/>
      <c r="W20" s="510"/>
      <c r="X20" s="510"/>
      <c r="Y20" s="510"/>
      <c r="Z20" s="510"/>
      <c r="AA20" s="510"/>
      <c r="AB20" s="513"/>
      <c r="AC20" s="203">
        <v>1</v>
      </c>
      <c r="AD20" s="203">
        <f>AC20+1</f>
        <v>2</v>
      </c>
      <c r="AE20" s="203">
        <f>AD20+1</f>
        <v>3</v>
      </c>
      <c r="AF20" s="203">
        <f>AE20+1</f>
        <v>4</v>
      </c>
      <c r="AG20" s="203">
        <f>AF20+1</f>
        <v>5</v>
      </c>
      <c r="AH20" s="517"/>
      <c r="AI20" s="504"/>
    </row>
    <row r="21" spans="1:35" s="85" customFormat="1" ht="24.75" customHeight="1">
      <c r="A21" s="531">
        <f>'[1]SEPG-F-007'!B17</f>
        <v>1</v>
      </c>
      <c r="B21" s="529" t="s">
        <v>272</v>
      </c>
      <c r="C21" s="529"/>
      <c r="D21" s="529"/>
      <c r="E21" s="529"/>
      <c r="F21" s="529"/>
      <c r="G21" s="529"/>
      <c r="H21" s="209" t="s">
        <v>45</v>
      </c>
      <c r="I21" s="146">
        <v>1</v>
      </c>
      <c r="J21" s="146">
        <v>1</v>
      </c>
      <c r="K21" s="146">
        <v>3</v>
      </c>
      <c r="L21" s="146">
        <v>3</v>
      </c>
      <c r="M21" s="146"/>
      <c r="N21" s="210">
        <f aca="true" t="shared" si="0" ref="N21:N42">_xlfn.IFERROR(MAX(_xlfn.MODE.MULT(I21:M21)),"")</f>
        <v>3</v>
      </c>
      <c r="O21" s="211" t="str">
        <f>_xlfn.IFERROR(IF(H21="P",IF(COUNT(J21:M21)&gt;1,VLOOKUP(N21,$A$13:$J$16,6,0),""),IF(COUNT(J21:M21)&gt;1,VLOOKUP(N21,$K$13:$T$16,5,0),"")),"")</f>
        <v>Posible (C)</v>
      </c>
      <c r="P21" s="500">
        <f>_xlfn.IFERROR(N21*N22,"")</f>
        <v>33</v>
      </c>
      <c r="Q21" s="501" t="str">
        <f>_xlfn.IFERROR(VLOOKUP(P21,'[1]DB'!$B$37:$D$61,2,FALSE),"")</f>
        <v>Riesgo Extremo (Z-19)</v>
      </c>
      <c r="S21" s="544"/>
      <c r="U21" s="491">
        <v>1</v>
      </c>
      <c r="V21" s="494" t="s">
        <v>277</v>
      </c>
      <c r="W21" s="494"/>
      <c r="X21" s="494"/>
      <c r="Y21" s="494"/>
      <c r="Z21" s="494"/>
      <c r="AA21" s="494"/>
      <c r="AB21" s="204" t="str">
        <f>AB12</f>
        <v>F</v>
      </c>
      <c r="AC21" s="218">
        <v>2</v>
      </c>
      <c r="AD21" s="218">
        <v>2</v>
      </c>
      <c r="AE21" s="218">
        <v>2</v>
      </c>
      <c r="AF21" s="218">
        <v>2</v>
      </c>
      <c r="AG21" s="218">
        <v>2</v>
      </c>
      <c r="AH21" s="219">
        <f aca="true" t="shared" si="1" ref="AH21:AH30">_xlfn.IFERROR(MAX(_xlfn.MODE.MULT(AC21:AG21)),"")</f>
        <v>2</v>
      </c>
      <c r="AI21" s="497" t="str">
        <f>IF(AH22=1,"inviable",IF(_xlfn.MODE.MULT(AH21:AH25)=2,"factible","viable"))</f>
        <v>viable</v>
      </c>
    </row>
    <row r="22" spans="1:35" s="85" customFormat="1" ht="24.75" customHeight="1">
      <c r="A22" s="531"/>
      <c r="B22" s="529"/>
      <c r="C22" s="529"/>
      <c r="D22" s="529"/>
      <c r="E22" s="529"/>
      <c r="F22" s="529"/>
      <c r="G22" s="529"/>
      <c r="H22" s="209" t="s">
        <v>46</v>
      </c>
      <c r="I22" s="146">
        <v>11</v>
      </c>
      <c r="J22" s="146">
        <v>11</v>
      </c>
      <c r="K22" s="146">
        <v>6</v>
      </c>
      <c r="L22" s="146">
        <v>7</v>
      </c>
      <c r="M22" s="146"/>
      <c r="N22" s="210">
        <f t="shared" si="0"/>
        <v>11</v>
      </c>
      <c r="O22" s="211" t="str">
        <f>_xlfn.IFERROR(IF(H22="P",IF(COUNT(I22:M22)&gt;1,VLOOKUP(N22,$A$13:$J$16,6,0),""),IF(COUNT(I22:M22)&gt;1,VLOOKUP(N22,$K$13:$T$16,5,0),"")),"")</f>
        <v>Mayor</v>
      </c>
      <c r="P22" s="500"/>
      <c r="Q22" s="501"/>
      <c r="S22" s="544"/>
      <c r="U22" s="492"/>
      <c r="V22" s="495"/>
      <c r="W22" s="495"/>
      <c r="X22" s="495"/>
      <c r="Y22" s="495"/>
      <c r="Z22" s="495"/>
      <c r="AA22" s="495"/>
      <c r="AB22" s="205" t="str">
        <f>AB13</f>
        <v>L</v>
      </c>
      <c r="AC22" s="216">
        <v>3</v>
      </c>
      <c r="AD22" s="216">
        <v>3</v>
      </c>
      <c r="AE22" s="216">
        <v>3</v>
      </c>
      <c r="AF22" s="216">
        <v>3</v>
      </c>
      <c r="AG22" s="216">
        <v>3</v>
      </c>
      <c r="AH22" s="217">
        <f t="shared" si="1"/>
        <v>3</v>
      </c>
      <c r="AI22" s="483"/>
    </row>
    <row r="23" spans="1:35" s="85" customFormat="1" ht="24.75" customHeight="1">
      <c r="A23" s="531">
        <f>'[1]SEPG-F-007'!B18</f>
        <v>2</v>
      </c>
      <c r="B23" s="529" t="s">
        <v>273</v>
      </c>
      <c r="C23" s="529"/>
      <c r="D23" s="529"/>
      <c r="E23" s="529"/>
      <c r="F23" s="529"/>
      <c r="G23" s="529"/>
      <c r="H23" s="209" t="s">
        <v>45</v>
      </c>
      <c r="I23" s="146">
        <v>3</v>
      </c>
      <c r="J23" s="146">
        <v>3</v>
      </c>
      <c r="K23" s="146">
        <v>1</v>
      </c>
      <c r="L23" s="146">
        <v>3</v>
      </c>
      <c r="M23" s="146"/>
      <c r="N23" s="210">
        <f t="shared" si="0"/>
        <v>3</v>
      </c>
      <c r="O23" s="211" t="str">
        <f>_xlfn.IFERROR(IF(H23="P",IF(COUNT(J23:M23)&gt;1,VLOOKUP(N23,$A$13:$J$16,6,0),""),IF(COUNT(J23:M23)&gt;1,VLOOKUP(N23,$K$13:$T$16,5,0),"")),"")</f>
        <v>Posible (C)</v>
      </c>
      <c r="P23" s="500">
        <f>_xlfn.IFERROR(N23*N24,"")</f>
        <v>39</v>
      </c>
      <c r="Q23" s="501" t="str">
        <f>_xlfn.IFERROR(VLOOKUP(P23,'[1]DB'!$B$37:$D$61,2,FALSE),"")</f>
        <v>Riesgo Extremo (Z-23)</v>
      </c>
      <c r="U23" s="492"/>
      <c r="V23" s="495"/>
      <c r="W23" s="495"/>
      <c r="X23" s="495"/>
      <c r="Y23" s="495"/>
      <c r="Z23" s="495"/>
      <c r="AA23" s="495"/>
      <c r="AB23" s="205" t="str">
        <f>AB14</f>
        <v>M</v>
      </c>
      <c r="AC23" s="216">
        <v>3</v>
      </c>
      <c r="AD23" s="216">
        <v>3</v>
      </c>
      <c r="AE23" s="216">
        <v>3</v>
      </c>
      <c r="AF23" s="216">
        <v>3</v>
      </c>
      <c r="AG23" s="216">
        <v>3</v>
      </c>
      <c r="AH23" s="217">
        <f t="shared" si="1"/>
        <v>3</v>
      </c>
      <c r="AI23" s="483"/>
    </row>
    <row r="24" spans="1:35" s="85" customFormat="1" ht="24.75" customHeight="1">
      <c r="A24" s="531"/>
      <c r="B24" s="529"/>
      <c r="C24" s="529"/>
      <c r="D24" s="529"/>
      <c r="E24" s="529"/>
      <c r="F24" s="529"/>
      <c r="G24" s="529"/>
      <c r="H24" s="209" t="s">
        <v>46</v>
      </c>
      <c r="I24" s="146">
        <v>11</v>
      </c>
      <c r="J24" s="146">
        <v>13</v>
      </c>
      <c r="K24" s="146">
        <v>13</v>
      </c>
      <c r="L24" s="146">
        <v>13</v>
      </c>
      <c r="M24" s="146"/>
      <c r="N24" s="210">
        <f t="shared" si="0"/>
        <v>13</v>
      </c>
      <c r="O24" s="211" t="str">
        <f>_xlfn.IFERROR(IF(H24="P",IF(COUNT(I24:M24)&gt;1,VLOOKUP(N24,$A$13:$J$16,6,0),""),IF(COUNT(I24:M24)&gt;1,VLOOKUP(N24,$K$13:$T$16,5,0),"")),"")</f>
        <v>Catastrófico</v>
      </c>
      <c r="P24" s="500"/>
      <c r="Q24" s="501"/>
      <c r="U24" s="492"/>
      <c r="V24" s="495"/>
      <c r="W24" s="495"/>
      <c r="X24" s="495"/>
      <c r="Y24" s="495"/>
      <c r="Z24" s="495"/>
      <c r="AA24" s="495"/>
      <c r="AB24" s="205" t="str">
        <f>AB15</f>
        <v>C</v>
      </c>
      <c r="AC24" s="216">
        <v>3</v>
      </c>
      <c r="AD24" s="216">
        <v>3</v>
      </c>
      <c r="AE24" s="216">
        <v>3</v>
      </c>
      <c r="AF24" s="216">
        <v>3</v>
      </c>
      <c r="AG24" s="216">
        <v>3</v>
      </c>
      <c r="AH24" s="217">
        <f t="shared" si="1"/>
        <v>3</v>
      </c>
      <c r="AI24" s="483"/>
    </row>
    <row r="25" spans="1:35" s="85" customFormat="1" ht="24.75" customHeight="1" thickBot="1">
      <c r="A25" s="531">
        <f>'[1]SEPG-F-007'!B19</f>
        <v>3</v>
      </c>
      <c r="B25" s="529" t="s">
        <v>274</v>
      </c>
      <c r="C25" s="529"/>
      <c r="D25" s="529"/>
      <c r="E25" s="529"/>
      <c r="F25" s="529"/>
      <c r="G25" s="529"/>
      <c r="H25" s="209" t="s">
        <v>45</v>
      </c>
      <c r="I25" s="146">
        <v>1</v>
      </c>
      <c r="J25" s="146">
        <v>1</v>
      </c>
      <c r="K25" s="146">
        <v>3</v>
      </c>
      <c r="L25" s="146">
        <v>2</v>
      </c>
      <c r="M25" s="146"/>
      <c r="N25" s="210">
        <f t="shared" si="0"/>
        <v>1</v>
      </c>
      <c r="O25" s="211">
        <f>_xlfn.IFERROR(IF(H25="P",IF(COUNT(J25:M25)&gt;1,VLOOKUP(N25,$A$13:$J$16,6,0),""),IF(COUNT(J25:M25)&gt;1,VLOOKUP(N25,$K$13:$T$16,5,0),"")),"")</f>
      </c>
      <c r="P25" s="500">
        <f>_xlfn.IFERROR(N25*N26,"")</f>
        <v>11</v>
      </c>
      <c r="Q25" s="501" t="str">
        <f>_xlfn.IFERROR(VLOOKUP(P25,'[1]DB'!$B$37:$D$61,2,FALSE),"")</f>
        <v>Riesgo Alto (Z-15)</v>
      </c>
      <c r="U25" s="493"/>
      <c r="V25" s="496"/>
      <c r="W25" s="496"/>
      <c r="X25" s="496"/>
      <c r="Y25" s="496"/>
      <c r="Z25" s="496"/>
      <c r="AA25" s="496"/>
      <c r="AB25" s="220" t="str">
        <f>AB16</f>
        <v>A</v>
      </c>
      <c r="AC25" s="221">
        <v>3</v>
      </c>
      <c r="AD25" s="221">
        <v>3</v>
      </c>
      <c r="AE25" s="221">
        <v>3</v>
      </c>
      <c r="AF25" s="221">
        <v>3</v>
      </c>
      <c r="AG25" s="221">
        <v>3</v>
      </c>
      <c r="AH25" s="222">
        <f t="shared" si="1"/>
        <v>3</v>
      </c>
      <c r="AI25" s="484"/>
    </row>
    <row r="26" spans="1:35" s="85" customFormat="1" ht="24.75" customHeight="1">
      <c r="A26" s="531"/>
      <c r="B26" s="529"/>
      <c r="C26" s="529"/>
      <c r="D26" s="529"/>
      <c r="E26" s="529"/>
      <c r="F26" s="529"/>
      <c r="G26" s="529"/>
      <c r="H26" s="209" t="s">
        <v>46</v>
      </c>
      <c r="I26" s="146">
        <v>11</v>
      </c>
      <c r="J26" s="146">
        <v>11</v>
      </c>
      <c r="K26" s="146">
        <v>11</v>
      </c>
      <c r="L26" s="146">
        <v>13</v>
      </c>
      <c r="M26" s="146"/>
      <c r="N26" s="210">
        <f t="shared" si="0"/>
        <v>11</v>
      </c>
      <c r="O26" s="211" t="str">
        <f>_xlfn.IFERROR(IF(H26="P",IF(COUNT(I26:M26)&gt;1,VLOOKUP(N26,$A$13:$J$16,6,0),""),IF(COUNT(I26:M26)&gt;1,VLOOKUP(N26,$K$13:$T$16,5,0),"")),"")</f>
        <v>Mayor</v>
      </c>
      <c r="P26" s="500"/>
      <c r="Q26" s="501"/>
      <c r="U26" s="543">
        <v>2</v>
      </c>
      <c r="V26" s="518" t="s">
        <v>325</v>
      </c>
      <c r="W26" s="518"/>
      <c r="X26" s="518"/>
      <c r="Y26" s="518"/>
      <c r="Z26" s="518"/>
      <c r="AA26" s="518"/>
      <c r="AB26" s="223" t="str">
        <f>AB12</f>
        <v>F</v>
      </c>
      <c r="AC26" s="224">
        <v>2</v>
      </c>
      <c r="AD26" s="224">
        <v>3</v>
      </c>
      <c r="AE26" s="224">
        <v>3</v>
      </c>
      <c r="AF26" s="224">
        <v>3</v>
      </c>
      <c r="AG26" s="224">
        <v>2</v>
      </c>
      <c r="AH26" s="225">
        <f t="shared" si="1"/>
        <v>3</v>
      </c>
      <c r="AI26" s="482" t="str">
        <f>IF(AH27=1,"inviable",IF(_xlfn.MODE.MULT(AH26:AH30)=2,"factible","viable"))</f>
        <v>viable</v>
      </c>
    </row>
    <row r="27" spans="1:35" s="85" customFormat="1" ht="24.75" customHeight="1">
      <c r="A27" s="531">
        <v>4</v>
      </c>
      <c r="B27" s="529"/>
      <c r="C27" s="529"/>
      <c r="D27" s="529"/>
      <c r="E27" s="529"/>
      <c r="F27" s="529"/>
      <c r="G27" s="529"/>
      <c r="H27" s="209" t="s">
        <v>45</v>
      </c>
      <c r="I27" s="146"/>
      <c r="J27" s="146"/>
      <c r="K27" s="146"/>
      <c r="L27" s="146"/>
      <c r="M27" s="146"/>
      <c r="N27" s="210">
        <f t="shared" si="0"/>
      </c>
      <c r="O27" s="211">
        <f>_xlfn.IFERROR(IF(H27="P",IF(COUNT(J27:M27)&gt;1,VLOOKUP(N27,$A$13:$J$16,6,0),""),IF(COUNT(J27:M27)&gt;1,VLOOKUP(N27,$K$13:$T$16,5,0),"")),"")</f>
      </c>
      <c r="P27" s="500">
        <f>_xlfn.IFERROR(N27*N28,"")</f>
      </c>
      <c r="Q27" s="501">
        <f>_xlfn.IFERROR(VLOOKUP(P27,'[1]DB'!$B$37:$D$61,2,FALSE),"")</f>
      </c>
      <c r="U27" s="492"/>
      <c r="V27" s="495"/>
      <c r="W27" s="495"/>
      <c r="X27" s="495"/>
      <c r="Y27" s="495"/>
      <c r="Z27" s="495"/>
      <c r="AA27" s="495"/>
      <c r="AB27" s="205" t="str">
        <f>AB13</f>
        <v>L</v>
      </c>
      <c r="AC27" s="216">
        <v>2</v>
      </c>
      <c r="AD27" s="216">
        <v>3</v>
      </c>
      <c r="AE27" s="216">
        <v>3</v>
      </c>
      <c r="AF27" s="216">
        <v>3</v>
      </c>
      <c r="AG27" s="216">
        <v>3</v>
      </c>
      <c r="AH27" s="217">
        <f t="shared" si="1"/>
        <v>3</v>
      </c>
      <c r="AI27" s="483"/>
    </row>
    <row r="28" spans="1:35" s="85" customFormat="1" ht="24.75" customHeight="1">
      <c r="A28" s="531"/>
      <c r="B28" s="529"/>
      <c r="C28" s="529"/>
      <c r="D28" s="529"/>
      <c r="E28" s="529"/>
      <c r="F28" s="529"/>
      <c r="G28" s="529"/>
      <c r="H28" s="209" t="s">
        <v>46</v>
      </c>
      <c r="I28" s="146"/>
      <c r="J28" s="146"/>
      <c r="K28" s="146"/>
      <c r="L28" s="146"/>
      <c r="M28" s="146"/>
      <c r="N28" s="210">
        <f t="shared" si="0"/>
      </c>
      <c r="O28" s="211">
        <f>_xlfn.IFERROR(IF(H28="P",IF(COUNT(I28:M28)&gt;1,VLOOKUP(N28,$A$13:$J$16,6,0),""),IF(COUNT(I28:M28)&gt;1,VLOOKUP(N28,$K$13:$T$16,5,0),"")),"")</f>
      </c>
      <c r="P28" s="500"/>
      <c r="Q28" s="501"/>
      <c r="U28" s="492"/>
      <c r="V28" s="495"/>
      <c r="W28" s="495"/>
      <c r="X28" s="495"/>
      <c r="Y28" s="495"/>
      <c r="Z28" s="495"/>
      <c r="AA28" s="495"/>
      <c r="AB28" s="205" t="str">
        <f>AB14</f>
        <v>M</v>
      </c>
      <c r="AC28" s="216">
        <v>2</v>
      </c>
      <c r="AD28" s="216">
        <v>3</v>
      </c>
      <c r="AE28" s="216">
        <v>3</v>
      </c>
      <c r="AF28" s="216">
        <v>3</v>
      </c>
      <c r="AG28" s="216">
        <v>3</v>
      </c>
      <c r="AH28" s="217">
        <f t="shared" si="1"/>
        <v>3</v>
      </c>
      <c r="AI28" s="483"/>
    </row>
    <row r="29" spans="1:35" s="85" customFormat="1" ht="24.75" customHeight="1">
      <c r="A29" s="531">
        <v>5</v>
      </c>
      <c r="B29" s="529"/>
      <c r="C29" s="529"/>
      <c r="D29" s="529"/>
      <c r="E29" s="529"/>
      <c r="F29" s="529"/>
      <c r="G29" s="529"/>
      <c r="H29" s="209" t="s">
        <v>45</v>
      </c>
      <c r="I29" s="146"/>
      <c r="J29" s="146"/>
      <c r="K29" s="146"/>
      <c r="L29" s="146"/>
      <c r="M29" s="146"/>
      <c r="N29" s="210">
        <f t="shared" si="0"/>
      </c>
      <c r="O29" s="211">
        <f>_xlfn.IFERROR(IF(H29="P",IF(COUNT(J29:M29)&gt;1,VLOOKUP(N29,$A$13:$J$16,6,0),""),IF(COUNT(J29:M29)&gt;1,VLOOKUP(N29,$K$13:$T$16,5,0),"")),"")</f>
      </c>
      <c r="P29" s="500">
        <f>_xlfn.IFERROR(N29*N30,"")</f>
      </c>
      <c r="Q29" s="501">
        <f>_xlfn.IFERROR(VLOOKUP(P29,'[1]DB'!$B$37:$D$61,2,FALSE),"")</f>
      </c>
      <c r="U29" s="492"/>
      <c r="V29" s="495"/>
      <c r="W29" s="495"/>
      <c r="X29" s="495"/>
      <c r="Y29" s="495"/>
      <c r="Z29" s="495"/>
      <c r="AA29" s="495"/>
      <c r="AB29" s="205" t="str">
        <f>AB15</f>
        <v>C</v>
      </c>
      <c r="AC29" s="216">
        <v>2</v>
      </c>
      <c r="AD29" s="216">
        <v>3</v>
      </c>
      <c r="AE29" s="216">
        <v>3</v>
      </c>
      <c r="AF29" s="216">
        <v>3</v>
      </c>
      <c r="AG29" s="216">
        <v>3</v>
      </c>
      <c r="AH29" s="217">
        <f t="shared" si="1"/>
        <v>3</v>
      </c>
      <c r="AI29" s="483"/>
    </row>
    <row r="30" spans="1:35" s="85" customFormat="1" ht="24.75" customHeight="1" thickBot="1">
      <c r="A30" s="531"/>
      <c r="B30" s="529"/>
      <c r="C30" s="529"/>
      <c r="D30" s="529"/>
      <c r="E30" s="529"/>
      <c r="F30" s="529"/>
      <c r="G30" s="529"/>
      <c r="H30" s="209" t="s">
        <v>46</v>
      </c>
      <c r="I30" s="146"/>
      <c r="J30" s="146"/>
      <c r="K30" s="146"/>
      <c r="L30" s="146"/>
      <c r="M30" s="146"/>
      <c r="N30" s="210">
        <f t="shared" si="0"/>
      </c>
      <c r="O30" s="211">
        <f>_xlfn.IFERROR(IF(H30="P",IF(COUNT(I30:M30)&gt;1,VLOOKUP(N30,$A$13:$J$16,6,0),""),IF(COUNT(I30:M30)&gt;1,VLOOKUP(N30,$K$13:$T$16,5,0),"")),"")</f>
      </c>
      <c r="P30" s="500"/>
      <c r="Q30" s="501"/>
      <c r="U30" s="493"/>
      <c r="V30" s="496"/>
      <c r="W30" s="496"/>
      <c r="X30" s="496"/>
      <c r="Y30" s="496"/>
      <c r="Z30" s="496"/>
      <c r="AA30" s="496"/>
      <c r="AB30" s="220" t="str">
        <f>AB16</f>
        <v>A</v>
      </c>
      <c r="AC30" s="221">
        <v>2</v>
      </c>
      <c r="AD30" s="221">
        <v>3</v>
      </c>
      <c r="AE30" s="221">
        <v>3</v>
      </c>
      <c r="AF30" s="221">
        <v>3</v>
      </c>
      <c r="AG30" s="221">
        <v>3</v>
      </c>
      <c r="AH30" s="222">
        <f t="shared" si="1"/>
        <v>3</v>
      </c>
      <c r="AI30" s="484"/>
    </row>
    <row r="31" spans="1:35" s="85" customFormat="1" ht="24.75" customHeight="1">
      <c r="A31" s="531">
        <v>6</v>
      </c>
      <c r="B31" s="529"/>
      <c r="C31" s="529"/>
      <c r="D31" s="529"/>
      <c r="E31" s="529"/>
      <c r="F31" s="529"/>
      <c r="G31" s="529"/>
      <c r="H31" s="209" t="s">
        <v>45</v>
      </c>
      <c r="I31" s="146"/>
      <c r="J31" s="146"/>
      <c r="K31" s="146"/>
      <c r="L31" s="146"/>
      <c r="M31" s="146"/>
      <c r="N31" s="210">
        <f t="shared" si="0"/>
      </c>
      <c r="O31" s="211">
        <f>_xlfn.IFERROR(IF(H31="P",IF(COUNT(J31:M31)&gt;1,VLOOKUP(N31,$A$13:$J$16,6,0),""),IF(COUNT(J31:M31)&gt;1,VLOOKUP(N31,$K$13:$T$16,5,0),"")),"")</f>
      </c>
      <c r="P31" s="500">
        <f>_xlfn.IFERROR(N31*N32,"")</f>
      </c>
      <c r="Q31" s="501">
        <f>_xlfn.IFERROR(VLOOKUP(P31,'[1]DB'!$B$37:$D$61,2,FALSE),"")</f>
      </c>
      <c r="U31" s="194" t="s">
        <v>266</v>
      </c>
      <c r="V31" s="194"/>
      <c r="W31" s="194"/>
      <c r="X31" s="194"/>
      <c r="Y31" s="194"/>
      <c r="Z31" s="194"/>
      <c r="AA31" s="194"/>
      <c r="AB31" s="194"/>
      <c r="AC31" s="194"/>
      <c r="AD31" s="194"/>
      <c r="AE31" s="194"/>
      <c r="AF31" s="194"/>
      <c r="AG31" s="194"/>
      <c r="AH31" s="194"/>
      <c r="AI31" s="196"/>
    </row>
    <row r="32" spans="1:35" s="85" customFormat="1" ht="24.75" customHeight="1">
      <c r="A32" s="531"/>
      <c r="B32" s="529"/>
      <c r="C32" s="529"/>
      <c r="D32" s="529"/>
      <c r="E32" s="529"/>
      <c r="F32" s="529"/>
      <c r="G32" s="529"/>
      <c r="H32" s="209" t="s">
        <v>46</v>
      </c>
      <c r="I32" s="146"/>
      <c r="J32" s="146"/>
      <c r="K32" s="146"/>
      <c r="L32" s="146"/>
      <c r="M32" s="146"/>
      <c r="N32" s="210">
        <f t="shared" si="0"/>
      </c>
      <c r="O32" s="211">
        <f>_xlfn.IFERROR(IF(H32="P",IF(COUNT(I32:M32)&gt;1,VLOOKUP(N32,$A$13:$J$16,6,0),""),IF(COUNT(I32:M32)&gt;1,VLOOKUP(N32,$K$13:$T$16,5,0),"")),"")</f>
      </c>
      <c r="P32" s="500"/>
      <c r="Q32" s="501"/>
      <c r="U32" s="194" t="s">
        <v>267</v>
      </c>
      <c r="V32" s="196"/>
      <c r="W32" s="196"/>
      <c r="X32" s="196"/>
      <c r="Y32" s="196"/>
      <c r="Z32" s="196"/>
      <c r="AA32" s="196"/>
      <c r="AB32" s="196"/>
      <c r="AC32" s="196"/>
      <c r="AD32" s="196"/>
      <c r="AE32" s="196"/>
      <c r="AF32" s="196"/>
      <c r="AG32" s="196"/>
      <c r="AH32" s="196"/>
      <c r="AI32" s="196"/>
    </row>
    <row r="33" spans="1:21" s="85" customFormat="1" ht="24.75" customHeight="1">
      <c r="A33" s="531">
        <v>7</v>
      </c>
      <c r="B33" s="529"/>
      <c r="C33" s="529"/>
      <c r="D33" s="529"/>
      <c r="E33" s="529"/>
      <c r="F33" s="529"/>
      <c r="G33" s="529"/>
      <c r="H33" s="209" t="s">
        <v>45</v>
      </c>
      <c r="I33" s="146"/>
      <c r="J33" s="146"/>
      <c r="K33" s="146"/>
      <c r="L33" s="146"/>
      <c r="M33" s="146"/>
      <c r="N33" s="210">
        <f t="shared" si="0"/>
      </c>
      <c r="O33" s="211">
        <f>_xlfn.IFERROR(IF(H33="P",IF(COUNT(J33:M33)&gt;1,VLOOKUP(N33,$A$13:$J$16,6,0),""),IF(COUNT(J33:M33)&gt;1,VLOOKUP(N33,$K$13:$T$16,5,0),"")),"")</f>
      </c>
      <c r="P33" s="500">
        <f>_xlfn.IFERROR(N33*N34,"")</f>
      </c>
      <c r="Q33" s="501">
        <f>_xlfn.IFERROR(VLOOKUP(P33,'[1]DB'!$B$37:$D$61,2,FALSE),"")</f>
      </c>
      <c r="U33" s="111"/>
    </row>
    <row r="34" spans="1:21" s="85" customFormat="1" ht="24.75" customHeight="1">
      <c r="A34" s="531">
        <v>7</v>
      </c>
      <c r="B34" s="529"/>
      <c r="C34" s="529"/>
      <c r="D34" s="529"/>
      <c r="E34" s="529"/>
      <c r="F34" s="529"/>
      <c r="G34" s="529"/>
      <c r="H34" s="209" t="s">
        <v>46</v>
      </c>
      <c r="I34" s="146"/>
      <c r="J34" s="146"/>
      <c r="K34" s="146"/>
      <c r="L34" s="146"/>
      <c r="M34" s="146"/>
      <c r="N34" s="210">
        <f t="shared" si="0"/>
      </c>
      <c r="O34" s="211">
        <f>_xlfn.IFERROR(IF(H34="P",IF(COUNT(I34:M34)&gt;1,VLOOKUP(N34,$A$13:$J$16,6,0),""),IF(COUNT(I34:M34)&gt;1,VLOOKUP(N34,$K$13:$T$16,5,0),"")),"")</f>
      </c>
      <c r="P34" s="500"/>
      <c r="Q34" s="501"/>
      <c r="U34" s="111"/>
    </row>
    <row r="35" spans="1:17" s="85" customFormat="1" ht="24.75" customHeight="1">
      <c r="A35" s="531">
        <v>8</v>
      </c>
      <c r="B35" s="529"/>
      <c r="C35" s="529"/>
      <c r="D35" s="529"/>
      <c r="E35" s="529"/>
      <c r="F35" s="529"/>
      <c r="G35" s="529"/>
      <c r="H35" s="209" t="s">
        <v>45</v>
      </c>
      <c r="I35" s="146"/>
      <c r="J35" s="146"/>
      <c r="K35" s="146"/>
      <c r="L35" s="146"/>
      <c r="M35" s="146"/>
      <c r="N35" s="210">
        <f t="shared" si="0"/>
      </c>
      <c r="O35" s="211">
        <f>_xlfn.IFERROR(IF(H35="P",IF(COUNT(J35:M35)&gt;1,VLOOKUP(N35,$A$13:$J$16,6,0),""),IF(COUNT(J35:M35)&gt;1,VLOOKUP(N35,$K$13:$T$16,5,0),"")),"")</f>
      </c>
      <c r="P35" s="500">
        <f>_xlfn.IFERROR(N35*N36,"")</f>
      </c>
      <c r="Q35" s="501">
        <f>_xlfn.IFERROR(VLOOKUP(P35,'[1]DB'!$B$37:$D$61,2,FALSE),"")</f>
      </c>
    </row>
    <row r="36" spans="1:17" s="85" customFormat="1" ht="24.75" customHeight="1">
      <c r="A36" s="531"/>
      <c r="B36" s="529"/>
      <c r="C36" s="529"/>
      <c r="D36" s="529"/>
      <c r="E36" s="529"/>
      <c r="F36" s="529"/>
      <c r="G36" s="529"/>
      <c r="H36" s="209" t="s">
        <v>46</v>
      </c>
      <c r="I36" s="146"/>
      <c r="J36" s="146"/>
      <c r="K36" s="146"/>
      <c r="L36" s="146"/>
      <c r="M36" s="146"/>
      <c r="N36" s="210">
        <f t="shared" si="0"/>
      </c>
      <c r="O36" s="211">
        <f>_xlfn.IFERROR(IF(H36="P",IF(COUNT(I36:M36)&gt;1,VLOOKUP(N36,$A$13:$J$16,6,0),""),IF(COUNT(I36:M36)&gt;1,VLOOKUP(N36,$K$13:$T$16,5,0),"")),"")</f>
      </c>
      <c r="P36" s="500"/>
      <c r="Q36" s="501"/>
    </row>
    <row r="37" spans="1:17" s="85" customFormat="1" ht="24.75" customHeight="1">
      <c r="A37" s="531">
        <v>9</v>
      </c>
      <c r="B37" s="532"/>
      <c r="C37" s="532"/>
      <c r="D37" s="532"/>
      <c r="E37" s="532"/>
      <c r="F37" s="532"/>
      <c r="G37" s="532"/>
      <c r="H37" s="209" t="s">
        <v>45</v>
      </c>
      <c r="I37" s="146"/>
      <c r="J37" s="146"/>
      <c r="K37" s="146"/>
      <c r="L37" s="146"/>
      <c r="M37" s="146"/>
      <c r="N37" s="210">
        <f t="shared" si="0"/>
      </c>
      <c r="O37" s="211">
        <f>_xlfn.IFERROR(IF(H37="P",IF(COUNT(J37:M37)&gt;1,VLOOKUP(N37,$A$13:$J$16,6,0),""),IF(COUNT(J37:M37)&gt;1,VLOOKUP(N37,$K$13:$T$16,5,0),"")),"")</f>
      </c>
      <c r="P37" s="500">
        <f>_xlfn.IFERROR(N37*N38,"")</f>
      </c>
      <c r="Q37" s="501">
        <f>_xlfn.IFERROR(VLOOKUP(P37,'[1]DB'!$B$37:$D$61,2,FALSE),"")</f>
      </c>
    </row>
    <row r="38" spans="1:17" s="85" customFormat="1" ht="24.75" customHeight="1">
      <c r="A38" s="531"/>
      <c r="B38" s="532"/>
      <c r="C38" s="532"/>
      <c r="D38" s="532"/>
      <c r="E38" s="532"/>
      <c r="F38" s="532"/>
      <c r="G38" s="532"/>
      <c r="H38" s="209" t="s">
        <v>46</v>
      </c>
      <c r="I38" s="146"/>
      <c r="J38" s="146"/>
      <c r="K38" s="146"/>
      <c r="L38" s="146"/>
      <c r="M38" s="146"/>
      <c r="N38" s="210">
        <f t="shared" si="0"/>
      </c>
      <c r="O38" s="211">
        <f>_xlfn.IFERROR(IF(H38="P",IF(COUNT(I38:M38)&gt;1,VLOOKUP(N38,$A$13:$J$16,6,0),""),IF(COUNT(I38:M38)&gt;1,VLOOKUP(N38,$K$13:$T$16,5,0),"")),"")</f>
      </c>
      <c r="P38" s="500"/>
      <c r="Q38" s="501"/>
    </row>
    <row r="39" spans="1:17" s="85" customFormat="1" ht="24.75" customHeight="1">
      <c r="A39" s="212"/>
      <c r="B39" s="532"/>
      <c r="C39" s="532"/>
      <c r="D39" s="532"/>
      <c r="E39" s="532"/>
      <c r="F39" s="532"/>
      <c r="G39" s="532"/>
      <c r="H39" s="209" t="s">
        <v>45</v>
      </c>
      <c r="I39" s="146"/>
      <c r="J39" s="146"/>
      <c r="K39" s="146"/>
      <c r="L39" s="146"/>
      <c r="M39" s="146"/>
      <c r="N39" s="210">
        <f t="shared" si="0"/>
      </c>
      <c r="O39" s="211">
        <f>_xlfn.IFERROR(IF(H39="P",IF(COUNT(J39:M39)&gt;1,VLOOKUP(N39,$A$13:$J$16,6,0),""),IF(COUNT(J39:M39)&gt;1,VLOOKUP(N39,$K$13:$T$16,5,0),"")),"")</f>
      </c>
      <c r="P39" s="500">
        <f>_xlfn.IFERROR(N39*N40,"")</f>
      </c>
      <c r="Q39" s="501">
        <f>_xlfn.IFERROR(VLOOKUP(P39,'[1]DB'!$B$37:$D$61,2,FALSE),"")</f>
      </c>
    </row>
    <row r="40" spans="1:17" s="85" customFormat="1" ht="24.75" customHeight="1">
      <c r="A40" s="212">
        <v>10</v>
      </c>
      <c r="B40" s="532"/>
      <c r="C40" s="532"/>
      <c r="D40" s="532"/>
      <c r="E40" s="532"/>
      <c r="F40" s="532"/>
      <c r="G40" s="532"/>
      <c r="H40" s="209" t="s">
        <v>46</v>
      </c>
      <c r="I40" s="146"/>
      <c r="J40" s="146"/>
      <c r="K40" s="146"/>
      <c r="L40" s="146"/>
      <c r="M40" s="146"/>
      <c r="N40" s="210">
        <f t="shared" si="0"/>
      </c>
      <c r="O40" s="211">
        <f>_xlfn.IFERROR(IF(H40="P",IF(COUNT(I40:M40)&gt;1,VLOOKUP(N40,$A$13:$J$16,6,0),""),IF(COUNT(I40:M40)&gt;1,VLOOKUP(N40,$K$13:$T$16,5,0),"")),"")</f>
      </c>
      <c r="P40" s="500"/>
      <c r="Q40" s="501"/>
    </row>
    <row r="41" spans="1:17" s="85" customFormat="1" ht="24.75" customHeight="1">
      <c r="A41" s="531">
        <v>11</v>
      </c>
      <c r="B41" s="529"/>
      <c r="C41" s="529"/>
      <c r="D41" s="529"/>
      <c r="E41" s="529"/>
      <c r="F41" s="529"/>
      <c r="G41" s="529"/>
      <c r="H41" s="209" t="s">
        <v>45</v>
      </c>
      <c r="I41" s="146"/>
      <c r="J41" s="146"/>
      <c r="K41" s="146"/>
      <c r="L41" s="146"/>
      <c r="M41" s="146"/>
      <c r="N41" s="210">
        <f t="shared" si="0"/>
      </c>
      <c r="O41" s="211">
        <f>_xlfn.IFERROR(IF(H41="P",IF(COUNT(J41:M41)&gt;1,VLOOKUP(N41,$A$13:$J$16,6,0),""),IF(COUNT(J41:M41)&gt;1,VLOOKUP(N41,$K$13:$T$16,5,0),"")),"")</f>
      </c>
      <c r="P41" s="500">
        <f>_xlfn.IFERROR(N41*N42,"")</f>
      </c>
      <c r="Q41" s="501">
        <f>_xlfn.IFERROR(VLOOKUP(P41,'[1]DB'!$B$37:$D$61,2,FALSE),"")</f>
      </c>
    </row>
    <row r="42" spans="1:17" s="85" customFormat="1" ht="24.75" customHeight="1" thickBot="1">
      <c r="A42" s="545"/>
      <c r="B42" s="523"/>
      <c r="C42" s="523"/>
      <c r="D42" s="523"/>
      <c r="E42" s="523"/>
      <c r="F42" s="523"/>
      <c r="G42" s="523"/>
      <c r="H42" s="213" t="s">
        <v>46</v>
      </c>
      <c r="I42" s="124"/>
      <c r="J42" s="124"/>
      <c r="K42" s="124"/>
      <c r="L42" s="124"/>
      <c r="M42" s="124"/>
      <c r="N42" s="214">
        <f t="shared" si="0"/>
      </c>
      <c r="O42" s="215">
        <f>_xlfn.IFERROR(IF(H42="P",IF(COUNT(I42:M42)&gt;1,VLOOKUP(N42,$A$13:$J$16,6,0),""),IF(COUNT(I42:M42)&gt;1,VLOOKUP(N42,$K$13:$T$16,5,0),"")),"")</f>
      </c>
      <c r="P42" s="546"/>
      <c r="Q42" s="547"/>
    </row>
    <row r="43" spans="1:27" s="85" customFormat="1" ht="24.75" customHeight="1" hidden="1">
      <c r="A43" s="533" t="e">
        <f>'[1]SEPG-F-007'!#REF!</f>
        <v>#REF!</v>
      </c>
      <c r="B43" s="519" t="e">
        <f>IF(COUNTA('[1]SEPG-F-007'!#REF!)&gt;0,'[1]SEPG-F-007'!#REF!,"")</f>
        <v>#REF!</v>
      </c>
      <c r="C43" s="520"/>
      <c r="D43" s="520"/>
      <c r="E43" s="520"/>
      <c r="F43" s="520"/>
      <c r="G43" s="521"/>
      <c r="H43" s="144" t="s">
        <v>45</v>
      </c>
      <c r="I43" s="208"/>
      <c r="J43" s="131"/>
      <c r="K43" s="131"/>
      <c r="L43" s="131"/>
      <c r="M43" s="131"/>
      <c r="N43" s="131"/>
      <c r="O43" s="131"/>
      <c r="P43" s="131"/>
      <c r="Q43" s="131"/>
      <c r="R43" s="119"/>
      <c r="S43" s="119"/>
      <c r="T43" s="119"/>
      <c r="U43" s="119"/>
      <c r="V43" s="119"/>
      <c r="W43" s="129"/>
      <c r="X43" s="120">
        <f aca="true" t="shared" si="2" ref="X43:X74">_xlfn.IFERROR(MAX(_xlfn.MODE.MULT(I43:W43)),"")</f>
      </c>
      <c r="Y43" s="121">
        <f>_xlfn.IFERROR(IF(H43="P",IF(COUNT(J43:W43)&gt;1,VLOOKUP(X43,$A$13:$J$16,6,0),""),IF(COUNT(J43:W43)&gt;1,VLOOKUP(X43,$K$13:$T$16,5,0),"")),"")</f>
      </c>
      <c r="Z43" s="525">
        <f>_xlfn.IFERROR(X43*X44,"")</f>
      </c>
      <c r="AA43" s="527">
        <f>_xlfn.IFERROR(VLOOKUP(Z43,'[1]DB'!$B$37:$D$61,2,FALSE),"")</f>
      </c>
    </row>
    <row r="44" spans="1:27" s="85" customFormat="1" ht="24.75" customHeight="1" hidden="1">
      <c r="A44" s="534"/>
      <c r="B44" s="522"/>
      <c r="C44" s="523"/>
      <c r="D44" s="523"/>
      <c r="E44" s="523"/>
      <c r="F44" s="523"/>
      <c r="G44" s="524"/>
      <c r="H44" s="122" t="s">
        <v>46</v>
      </c>
      <c r="I44" s="123"/>
      <c r="J44" s="124"/>
      <c r="K44" s="124"/>
      <c r="L44" s="124"/>
      <c r="M44" s="124"/>
      <c r="N44" s="124"/>
      <c r="O44" s="124"/>
      <c r="P44" s="124"/>
      <c r="Q44" s="124"/>
      <c r="R44" s="124"/>
      <c r="S44" s="124"/>
      <c r="T44" s="124"/>
      <c r="U44" s="124"/>
      <c r="V44" s="124"/>
      <c r="W44" s="130"/>
      <c r="X44" s="125">
        <f t="shared" si="2"/>
      </c>
      <c r="Y44" s="126">
        <f>_xlfn.IFERROR(IF(H44="P",IF(COUNT(I44:W44)&gt;1,VLOOKUP(X44,$A$13:$J$16,6,0),""),IF(COUNT(I44:W44)&gt;1,VLOOKUP(X44,$K$13:$T$16,5,0),"")),"")</f>
      </c>
      <c r="Z44" s="526"/>
      <c r="AA44" s="528"/>
    </row>
    <row r="45" spans="1:27" s="85" customFormat="1" ht="24.75" customHeight="1" hidden="1">
      <c r="A45" s="535" t="e">
        <f>'[1]SEPG-F-007'!#REF!</f>
        <v>#REF!</v>
      </c>
      <c r="B45" s="536" t="e">
        <f>IF(COUNTA('[1]SEPG-F-007'!#REF!)&gt;0,'[1]SEPG-F-007'!#REF!,"")</f>
        <v>#REF!</v>
      </c>
      <c r="C45" s="537"/>
      <c r="D45" s="537"/>
      <c r="E45" s="537"/>
      <c r="F45" s="537"/>
      <c r="G45" s="538"/>
      <c r="H45" s="117" t="s">
        <v>45</v>
      </c>
      <c r="I45" s="131"/>
      <c r="J45" s="131"/>
      <c r="K45" s="131"/>
      <c r="L45" s="131"/>
      <c r="M45" s="131"/>
      <c r="N45" s="131"/>
      <c r="O45" s="131"/>
      <c r="P45" s="131"/>
      <c r="Q45" s="131"/>
      <c r="R45" s="131"/>
      <c r="S45" s="131"/>
      <c r="T45" s="131"/>
      <c r="U45" s="131"/>
      <c r="V45" s="131"/>
      <c r="W45" s="131"/>
      <c r="X45" s="120">
        <f t="shared" si="2"/>
      </c>
      <c r="Y45" s="121">
        <f>_xlfn.IFERROR(IF(H45="P",IF(COUNT(J45:W45)&gt;1,VLOOKUP(X45,$A$13:$J$16,6,0),""),IF(COUNT(J45:W45)&gt;1,VLOOKUP(X45,$K$13:$T$16,5,0),"")),"")</f>
      </c>
      <c r="Z45" s="525">
        <f>_xlfn.IFERROR(X45*X46,"")</f>
      </c>
      <c r="AA45" s="527">
        <f>_xlfn.IFERROR(VLOOKUP(Z45,'[1]DB'!$B$37:$D$61,2,FALSE),"")</f>
      </c>
    </row>
    <row r="46" spans="1:27" s="85" customFormat="1" ht="24.75" customHeight="1" hidden="1">
      <c r="A46" s="534"/>
      <c r="B46" s="522"/>
      <c r="C46" s="523"/>
      <c r="D46" s="523"/>
      <c r="E46" s="523"/>
      <c r="F46" s="523"/>
      <c r="G46" s="524"/>
      <c r="H46" s="122" t="s">
        <v>46</v>
      </c>
      <c r="I46" s="128"/>
      <c r="J46" s="128"/>
      <c r="K46" s="128"/>
      <c r="L46" s="128"/>
      <c r="M46" s="128"/>
      <c r="N46" s="128"/>
      <c r="O46" s="128"/>
      <c r="P46" s="128"/>
      <c r="Q46" s="128"/>
      <c r="R46" s="128"/>
      <c r="S46" s="128"/>
      <c r="T46" s="128"/>
      <c r="U46" s="128"/>
      <c r="V46" s="128"/>
      <c r="W46" s="128"/>
      <c r="X46" s="125">
        <f t="shared" si="2"/>
      </c>
      <c r="Y46" s="126">
        <f>_xlfn.IFERROR(IF(H46="P",IF(COUNT(I46:W46)&gt;1,VLOOKUP(X46,$A$13:$J$16,6,0),""),IF(COUNT(I46:W46)&gt;1,VLOOKUP(X46,$K$13:$T$16,5,0),"")),"")</f>
      </c>
      <c r="Z46" s="526"/>
      <c r="AA46" s="528"/>
    </row>
    <row r="47" spans="1:27" s="85" customFormat="1" ht="24.75" customHeight="1" hidden="1">
      <c r="A47" s="535" t="e">
        <f>'[1]SEPG-F-007'!#REF!</f>
        <v>#REF!</v>
      </c>
      <c r="B47" s="536" t="e">
        <f>IF(COUNTA('[1]SEPG-F-007'!#REF!)&gt;0,'[1]SEPG-F-007'!#REF!,"")</f>
        <v>#REF!</v>
      </c>
      <c r="C47" s="537"/>
      <c r="D47" s="537"/>
      <c r="E47" s="537"/>
      <c r="F47" s="537"/>
      <c r="G47" s="538"/>
      <c r="H47" s="117" t="s">
        <v>45</v>
      </c>
      <c r="I47" s="118"/>
      <c r="J47" s="119"/>
      <c r="K47" s="119"/>
      <c r="L47" s="119"/>
      <c r="M47" s="119"/>
      <c r="N47" s="119"/>
      <c r="O47" s="119"/>
      <c r="P47" s="119"/>
      <c r="Q47" s="119"/>
      <c r="R47" s="119"/>
      <c r="S47" s="119"/>
      <c r="T47" s="119"/>
      <c r="U47" s="119"/>
      <c r="V47" s="119"/>
      <c r="W47" s="129"/>
      <c r="X47" s="120">
        <f t="shared" si="2"/>
      </c>
      <c r="Y47" s="121">
        <f>_xlfn.IFERROR(IF(H47="P",IF(COUNT(J47:W47)&gt;1,VLOOKUP(X47,$A$13:$J$16,6,0),""),IF(COUNT(J47:W47)&gt;1,VLOOKUP(X47,$K$13:$T$16,5,0),"")),"")</f>
      </c>
      <c r="Z47" s="525">
        <f>_xlfn.IFERROR(X47*X48,"")</f>
      </c>
      <c r="AA47" s="527">
        <f>_xlfn.IFERROR(VLOOKUP(Z47,'[1]DB'!$B$37:$D$61,2,FALSE),"")</f>
      </c>
    </row>
    <row r="48" spans="1:27" s="85" customFormat="1" ht="24.75" customHeight="1" hidden="1">
      <c r="A48" s="534"/>
      <c r="B48" s="522"/>
      <c r="C48" s="523"/>
      <c r="D48" s="523"/>
      <c r="E48" s="523"/>
      <c r="F48" s="523"/>
      <c r="G48" s="524"/>
      <c r="H48" s="122" t="s">
        <v>46</v>
      </c>
      <c r="I48" s="123"/>
      <c r="J48" s="124"/>
      <c r="K48" s="124"/>
      <c r="L48" s="124"/>
      <c r="M48" s="124"/>
      <c r="N48" s="124"/>
      <c r="O48" s="124"/>
      <c r="P48" s="124"/>
      <c r="Q48" s="124"/>
      <c r="R48" s="124"/>
      <c r="S48" s="124"/>
      <c r="T48" s="124"/>
      <c r="U48" s="124"/>
      <c r="V48" s="124"/>
      <c r="W48" s="130"/>
      <c r="X48" s="125">
        <f t="shared" si="2"/>
      </c>
      <c r="Y48" s="126">
        <f>_xlfn.IFERROR(IF(H48="P",IF(COUNT(I48:W48)&gt;1,VLOOKUP(X48,$A$13:$J$16,6,0),""),IF(COUNT(I48:W48)&gt;1,VLOOKUP(X48,$K$13:$T$16,5,0),"")),"")</f>
      </c>
      <c r="Z48" s="526"/>
      <c r="AA48" s="528"/>
    </row>
    <row r="49" spans="1:27" s="85" customFormat="1" ht="24.75" customHeight="1" hidden="1">
      <c r="A49" s="535" t="e">
        <f>'[1]SEPG-F-007'!#REF!</f>
        <v>#REF!</v>
      </c>
      <c r="B49" s="536" t="e">
        <f>IF(COUNTA('[1]SEPG-F-007'!#REF!)&gt;0,'[1]SEPG-F-007'!#REF!,"")</f>
        <v>#REF!</v>
      </c>
      <c r="C49" s="537"/>
      <c r="D49" s="537"/>
      <c r="E49" s="537"/>
      <c r="F49" s="537"/>
      <c r="G49" s="538"/>
      <c r="H49" s="117" t="s">
        <v>45</v>
      </c>
      <c r="I49" s="132"/>
      <c r="J49" s="133"/>
      <c r="K49" s="133"/>
      <c r="L49" s="133"/>
      <c r="M49" s="133"/>
      <c r="N49" s="133"/>
      <c r="O49" s="133"/>
      <c r="P49" s="133"/>
      <c r="Q49" s="133"/>
      <c r="R49" s="133"/>
      <c r="S49" s="133"/>
      <c r="T49" s="133"/>
      <c r="U49" s="133"/>
      <c r="V49" s="133"/>
      <c r="W49" s="134"/>
      <c r="X49" s="120">
        <f t="shared" si="2"/>
      </c>
      <c r="Y49" s="121">
        <f>_xlfn.IFERROR(IF(H49="P",IF(COUNT(J49:W49)&gt;1,VLOOKUP(X49,$A$13:$J$16,6,0),""),IF(COUNT(J49:W49)&gt;1,VLOOKUP(X49,$K$13:$T$16,5,0),"")),"")</f>
      </c>
      <c r="Z49" s="525">
        <f>_xlfn.IFERROR(X49*X50,"")</f>
      </c>
      <c r="AA49" s="527">
        <f>_xlfn.IFERROR(VLOOKUP(Z49,'[1]DB'!$B$37:$D$61,2,FALSE),"")</f>
      </c>
    </row>
    <row r="50" spans="1:27" s="85" customFormat="1" ht="24.75" customHeight="1" hidden="1">
      <c r="A50" s="534"/>
      <c r="B50" s="522"/>
      <c r="C50" s="523"/>
      <c r="D50" s="523"/>
      <c r="E50" s="523"/>
      <c r="F50" s="523"/>
      <c r="G50" s="524"/>
      <c r="H50" s="122" t="s">
        <v>46</v>
      </c>
      <c r="I50" s="135"/>
      <c r="J50" s="136"/>
      <c r="K50" s="136"/>
      <c r="L50" s="136"/>
      <c r="M50" s="136"/>
      <c r="N50" s="136"/>
      <c r="O50" s="136"/>
      <c r="P50" s="136"/>
      <c r="Q50" s="136"/>
      <c r="R50" s="136"/>
      <c r="S50" s="136"/>
      <c r="T50" s="136"/>
      <c r="U50" s="136"/>
      <c r="V50" s="136"/>
      <c r="W50" s="137"/>
      <c r="X50" s="125">
        <f t="shared" si="2"/>
      </c>
      <c r="Y50" s="126">
        <f>_xlfn.IFERROR(IF(H50="P",IF(COUNT(I50:W50)&gt;1,VLOOKUP(X50,$A$13:$J$16,6,0),""),IF(COUNT(I50:W50)&gt;1,VLOOKUP(X50,$K$13:$T$16,5,0),"")),"")</f>
      </c>
      <c r="Z50" s="526"/>
      <c r="AA50" s="528"/>
    </row>
    <row r="51" spans="1:27" s="85" customFormat="1" ht="24.75" customHeight="1" hidden="1">
      <c r="A51" s="535" t="e">
        <f>'[1]SEPG-F-007'!#REF!</f>
        <v>#REF!</v>
      </c>
      <c r="B51" s="536" t="e">
        <f>IF(COUNTA('[1]SEPG-F-007'!#REF!)&gt;0,'[1]SEPG-F-007'!#REF!,"")</f>
        <v>#REF!</v>
      </c>
      <c r="C51" s="537"/>
      <c r="D51" s="537"/>
      <c r="E51" s="537"/>
      <c r="F51" s="537"/>
      <c r="G51" s="538"/>
      <c r="H51" s="117" t="s">
        <v>45</v>
      </c>
      <c r="I51" s="118"/>
      <c r="J51" s="119"/>
      <c r="K51" s="119"/>
      <c r="L51" s="119"/>
      <c r="M51" s="119"/>
      <c r="N51" s="119"/>
      <c r="O51" s="119"/>
      <c r="P51" s="119"/>
      <c r="Q51" s="119"/>
      <c r="R51" s="119"/>
      <c r="S51" s="119"/>
      <c r="T51" s="119"/>
      <c r="U51" s="119"/>
      <c r="V51" s="138"/>
      <c r="W51" s="139"/>
      <c r="X51" s="120">
        <f t="shared" si="2"/>
      </c>
      <c r="Y51" s="121">
        <f>_xlfn.IFERROR(IF(H51="P",IF(COUNT(J51:W51)&gt;1,VLOOKUP(X51,$A$13:$J$16,6,0),""),IF(COUNT(J51:W51)&gt;1,VLOOKUP(X51,$K$13:$T$16,5,0),"")),"")</f>
      </c>
      <c r="Z51" s="525">
        <f>_xlfn.IFERROR(X51*X52,"")</f>
      </c>
      <c r="AA51" s="527">
        <f>_xlfn.IFERROR(VLOOKUP(Z51,'[1]DB'!$B$37:$D$61,2,FALSE),"")</f>
      </c>
    </row>
    <row r="52" spans="1:27" s="85" customFormat="1" ht="24.75" customHeight="1" hidden="1">
      <c r="A52" s="534"/>
      <c r="B52" s="522"/>
      <c r="C52" s="523"/>
      <c r="D52" s="523"/>
      <c r="E52" s="523"/>
      <c r="F52" s="523"/>
      <c r="G52" s="524"/>
      <c r="H52" s="122" t="s">
        <v>46</v>
      </c>
      <c r="I52" s="123"/>
      <c r="J52" s="124"/>
      <c r="K52" s="124"/>
      <c r="L52" s="124"/>
      <c r="M52" s="124"/>
      <c r="N52" s="124"/>
      <c r="O52" s="124"/>
      <c r="P52" s="124"/>
      <c r="Q52" s="124"/>
      <c r="R52" s="124"/>
      <c r="S52" s="124"/>
      <c r="T52" s="124"/>
      <c r="U52" s="124"/>
      <c r="V52" s="136"/>
      <c r="W52" s="137"/>
      <c r="X52" s="125">
        <f t="shared" si="2"/>
      </c>
      <c r="Y52" s="126">
        <f>_xlfn.IFERROR(IF(H52="P",IF(COUNT(I52:W52)&gt;1,VLOOKUP(X52,$A$13:$J$16,6,0),""),IF(COUNT(I52:W52)&gt;1,VLOOKUP(X52,$K$13:$T$16,5,0),"")),"")</f>
      </c>
      <c r="Z52" s="526"/>
      <c r="AA52" s="528"/>
    </row>
    <row r="53" spans="1:27" s="85" customFormat="1" ht="24.75" customHeight="1" hidden="1">
      <c r="A53" s="535" t="e">
        <f>'[1]SEPG-F-007'!#REF!</f>
        <v>#REF!</v>
      </c>
      <c r="B53" s="536" t="e">
        <f>IF(COUNTA('[1]SEPG-F-007'!#REF!)&gt;0,'[1]SEPG-F-007'!#REF!,"")</f>
        <v>#REF!</v>
      </c>
      <c r="C53" s="537"/>
      <c r="D53" s="537"/>
      <c r="E53" s="537"/>
      <c r="F53" s="537"/>
      <c r="G53" s="538"/>
      <c r="H53" s="117" t="s">
        <v>45</v>
      </c>
      <c r="I53" s="118"/>
      <c r="J53" s="119"/>
      <c r="K53" s="119"/>
      <c r="L53" s="119"/>
      <c r="M53" s="119"/>
      <c r="N53" s="119"/>
      <c r="O53" s="119"/>
      <c r="P53" s="119"/>
      <c r="Q53" s="119"/>
      <c r="R53" s="119"/>
      <c r="S53" s="119"/>
      <c r="T53" s="119"/>
      <c r="U53" s="119"/>
      <c r="V53" s="138"/>
      <c r="W53" s="139"/>
      <c r="X53" s="120">
        <f t="shared" si="2"/>
      </c>
      <c r="Y53" s="121">
        <f>_xlfn.IFERROR(IF(H53="P",IF(COUNT(J53:W53)&gt;1,VLOOKUP(X53,$A$13:$J$16,6,0),""),IF(COUNT(J53:W53)&gt;1,VLOOKUP(X53,$K$13:$T$16,5,0),"")),"")</f>
      </c>
      <c r="Z53" s="525">
        <f>_xlfn.IFERROR(X53*X54,"")</f>
      </c>
      <c r="AA53" s="527">
        <f>_xlfn.IFERROR(VLOOKUP(Z53,'[1]DB'!$B$37:$D$61,2,FALSE),"")</f>
      </c>
    </row>
    <row r="54" spans="1:27" s="85" customFormat="1" ht="24.75" customHeight="1" hidden="1">
      <c r="A54" s="534"/>
      <c r="B54" s="522"/>
      <c r="C54" s="523"/>
      <c r="D54" s="523"/>
      <c r="E54" s="523"/>
      <c r="F54" s="523"/>
      <c r="G54" s="524"/>
      <c r="H54" s="122" t="s">
        <v>46</v>
      </c>
      <c r="I54" s="123"/>
      <c r="J54" s="124"/>
      <c r="K54" s="124"/>
      <c r="L54" s="124"/>
      <c r="M54" s="124"/>
      <c r="N54" s="124"/>
      <c r="O54" s="124"/>
      <c r="P54" s="124"/>
      <c r="Q54" s="124"/>
      <c r="R54" s="124"/>
      <c r="S54" s="124"/>
      <c r="T54" s="124"/>
      <c r="U54" s="124"/>
      <c r="V54" s="136"/>
      <c r="W54" s="137"/>
      <c r="X54" s="125">
        <f t="shared" si="2"/>
      </c>
      <c r="Y54" s="126">
        <f>_xlfn.IFERROR(IF(H54="P",IF(COUNT(I54:W54)&gt;1,VLOOKUP(X54,$A$13:$J$16,6,0),""),IF(COUNT(I54:W54)&gt;1,VLOOKUP(X54,$K$13:$T$16,5,0),"")),"")</f>
      </c>
      <c r="Z54" s="526"/>
      <c r="AA54" s="528"/>
    </row>
    <row r="55" spans="1:27" s="85" customFormat="1" ht="24.75" customHeight="1" hidden="1">
      <c r="A55" s="535" t="e">
        <f>'[1]SEPG-F-007'!#REF!</f>
        <v>#REF!</v>
      </c>
      <c r="B55" s="536" t="e">
        <f>IF(COUNTA('[1]SEPG-F-007'!#REF!)&gt;0,'[1]SEPG-F-007'!#REF!,"")</f>
        <v>#REF!</v>
      </c>
      <c r="C55" s="537"/>
      <c r="D55" s="537"/>
      <c r="E55" s="537"/>
      <c r="F55" s="537"/>
      <c r="G55" s="538"/>
      <c r="H55" s="117" t="s">
        <v>45</v>
      </c>
      <c r="I55" s="140"/>
      <c r="J55" s="138"/>
      <c r="K55" s="138"/>
      <c r="L55" s="138"/>
      <c r="M55" s="138"/>
      <c r="N55" s="138"/>
      <c r="O55" s="138"/>
      <c r="P55" s="138"/>
      <c r="Q55" s="138"/>
      <c r="R55" s="138"/>
      <c r="S55" s="138"/>
      <c r="T55" s="138"/>
      <c r="U55" s="138"/>
      <c r="V55" s="138"/>
      <c r="W55" s="139"/>
      <c r="X55" s="120">
        <f t="shared" si="2"/>
      </c>
      <c r="Y55" s="121">
        <f>_xlfn.IFERROR(IF(H55="P",IF(COUNT(J55:W55)&gt;1,VLOOKUP(X55,$A$13:$J$16,6,0),""),IF(COUNT(J55:W55)&gt;1,VLOOKUP(X55,$K$13:$T$16,5,0),"")),"")</f>
      </c>
      <c r="Z55" s="525">
        <f>_xlfn.IFERROR(X55*X56,"")</f>
      </c>
      <c r="AA55" s="527">
        <f>_xlfn.IFERROR(VLOOKUP(Z55,'[1]DB'!$B$37:$D$61,2,FALSE),"")</f>
      </c>
    </row>
    <row r="56" spans="1:27" s="85" customFormat="1" ht="24.75" customHeight="1" hidden="1">
      <c r="A56" s="534"/>
      <c r="B56" s="522"/>
      <c r="C56" s="523"/>
      <c r="D56" s="523"/>
      <c r="E56" s="523"/>
      <c r="F56" s="523"/>
      <c r="G56" s="524"/>
      <c r="H56" s="122" t="s">
        <v>46</v>
      </c>
      <c r="I56" s="135"/>
      <c r="J56" s="136"/>
      <c r="K56" s="136"/>
      <c r="L56" s="136"/>
      <c r="M56" s="136"/>
      <c r="N56" s="136"/>
      <c r="O56" s="136"/>
      <c r="P56" s="136"/>
      <c r="Q56" s="136"/>
      <c r="R56" s="136"/>
      <c r="S56" s="136"/>
      <c r="T56" s="136"/>
      <c r="U56" s="136"/>
      <c r="V56" s="136"/>
      <c r="W56" s="137"/>
      <c r="X56" s="125">
        <f t="shared" si="2"/>
      </c>
      <c r="Y56" s="126">
        <f>_xlfn.IFERROR(IF(H56="P",IF(COUNT(I56:W56)&gt;1,VLOOKUP(X56,$A$13:$J$16,6,0),""),IF(COUNT(I56:W56)&gt;1,VLOOKUP(X56,$K$13:$T$16,5,0),"")),"")</f>
      </c>
      <c r="Z56" s="526"/>
      <c r="AA56" s="528"/>
    </row>
    <row r="57" spans="1:27" s="85" customFormat="1" ht="24.75" customHeight="1" hidden="1">
      <c r="A57" s="535" t="e">
        <f>'[1]SEPG-F-007'!#REF!</f>
        <v>#REF!</v>
      </c>
      <c r="B57" s="536" t="e">
        <f>IF(COUNTA('[1]SEPG-F-007'!#REF!)&gt;0,'[1]SEPG-F-007'!#REF!,"")</f>
        <v>#REF!</v>
      </c>
      <c r="C57" s="537"/>
      <c r="D57" s="537"/>
      <c r="E57" s="537"/>
      <c r="F57" s="537"/>
      <c r="G57" s="538"/>
      <c r="H57" s="117" t="s">
        <v>45</v>
      </c>
      <c r="I57" s="140"/>
      <c r="J57" s="138"/>
      <c r="K57" s="138"/>
      <c r="L57" s="138"/>
      <c r="M57" s="138"/>
      <c r="N57" s="138"/>
      <c r="O57" s="138"/>
      <c r="P57" s="138"/>
      <c r="Q57" s="138"/>
      <c r="R57" s="138"/>
      <c r="S57" s="138"/>
      <c r="T57" s="138"/>
      <c r="U57" s="138"/>
      <c r="V57" s="138"/>
      <c r="W57" s="139"/>
      <c r="X57" s="120">
        <f t="shared" si="2"/>
      </c>
      <c r="Y57" s="121">
        <f>_xlfn.IFERROR(IF(H57="P",IF(COUNT(J57:W57)&gt;1,VLOOKUP(X57,$A$13:$J$16,6,0),""),IF(COUNT(J57:W57)&gt;1,VLOOKUP(X57,$K$13:$T$16,5,0),"")),"")</f>
      </c>
      <c r="Z57" s="525">
        <f>_xlfn.IFERROR(X57*X58,"")</f>
      </c>
      <c r="AA57" s="527">
        <f>_xlfn.IFERROR(VLOOKUP(Z57,'[1]DB'!$B$37:$D$61,2,FALSE),"")</f>
      </c>
    </row>
    <row r="58" spans="1:27" s="85" customFormat="1" ht="24.75" customHeight="1" hidden="1">
      <c r="A58" s="539"/>
      <c r="B58" s="540"/>
      <c r="C58" s="541"/>
      <c r="D58" s="541"/>
      <c r="E58" s="541"/>
      <c r="F58" s="541"/>
      <c r="G58" s="542"/>
      <c r="H58" s="127" t="s">
        <v>46</v>
      </c>
      <c r="I58" s="141"/>
      <c r="J58" s="142"/>
      <c r="K58" s="142"/>
      <c r="L58" s="142"/>
      <c r="M58" s="142"/>
      <c r="N58" s="142"/>
      <c r="O58" s="142"/>
      <c r="P58" s="142"/>
      <c r="Q58" s="142"/>
      <c r="R58" s="142"/>
      <c r="S58" s="142"/>
      <c r="T58" s="142"/>
      <c r="U58" s="142"/>
      <c r="V58" s="142"/>
      <c r="W58" s="143"/>
      <c r="X58" s="125">
        <f t="shared" si="2"/>
      </c>
      <c r="Y58" s="126">
        <f>_xlfn.IFERROR(IF(H58="P",IF(COUNT(I58:W58)&gt;1,VLOOKUP(X58,$A$13:$J$16,6,0),""),IF(COUNT(I58:W58)&gt;1,VLOOKUP(X58,$K$13:$T$16,5,0),"")),"")</f>
      </c>
      <c r="Z58" s="526"/>
      <c r="AA58" s="528"/>
    </row>
    <row r="59" spans="1:27" s="85" customFormat="1" ht="24.75" customHeight="1" hidden="1">
      <c r="A59" s="535" t="e">
        <f>'[1]SEPG-F-007'!#REF!</f>
        <v>#REF!</v>
      </c>
      <c r="B59" s="536" t="e">
        <f>IF(COUNTA('[1]SEPG-F-007'!#REF!)&gt;0,'[1]SEPG-F-007'!#REF!,"")</f>
        <v>#REF!</v>
      </c>
      <c r="C59" s="537"/>
      <c r="D59" s="537"/>
      <c r="E59" s="537"/>
      <c r="F59" s="537"/>
      <c r="G59" s="538"/>
      <c r="H59" s="117" t="s">
        <v>45</v>
      </c>
      <c r="I59" s="140"/>
      <c r="J59" s="138"/>
      <c r="K59" s="138"/>
      <c r="L59" s="138"/>
      <c r="M59" s="138"/>
      <c r="N59" s="138"/>
      <c r="O59" s="138"/>
      <c r="P59" s="138"/>
      <c r="Q59" s="138"/>
      <c r="R59" s="138"/>
      <c r="S59" s="138"/>
      <c r="T59" s="138"/>
      <c r="U59" s="138"/>
      <c r="V59" s="138"/>
      <c r="W59" s="139"/>
      <c r="X59" s="120">
        <f t="shared" si="2"/>
      </c>
      <c r="Y59" s="121">
        <f>_xlfn.IFERROR(IF(H59="P",IF(COUNT(J59:W59)&gt;1,VLOOKUP(X59,$A$13:$J$16,6,0),""),IF(COUNT(J59:W59)&gt;1,VLOOKUP(X59,$K$13:$T$16,5,0),"")),"")</f>
      </c>
      <c r="Z59" s="525">
        <f>_xlfn.IFERROR(X59*X60,"")</f>
      </c>
      <c r="AA59" s="527">
        <f>_xlfn.IFERROR(VLOOKUP(Z59,'[1]DB'!$B$37:$D$61,2,FALSE),"")</f>
      </c>
    </row>
    <row r="60" spans="1:27" s="85" customFormat="1" ht="24.75" customHeight="1" hidden="1">
      <c r="A60" s="534"/>
      <c r="B60" s="522"/>
      <c r="C60" s="523"/>
      <c r="D60" s="523"/>
      <c r="E60" s="523"/>
      <c r="F60" s="523"/>
      <c r="G60" s="524"/>
      <c r="H60" s="122" t="s">
        <v>46</v>
      </c>
      <c r="I60" s="135"/>
      <c r="J60" s="136"/>
      <c r="K60" s="136"/>
      <c r="L60" s="136"/>
      <c r="M60" s="136"/>
      <c r="N60" s="136"/>
      <c r="O60" s="136"/>
      <c r="P60" s="136"/>
      <c r="Q60" s="136"/>
      <c r="R60" s="136"/>
      <c r="S60" s="136"/>
      <c r="T60" s="136"/>
      <c r="U60" s="136"/>
      <c r="V60" s="136"/>
      <c r="W60" s="137"/>
      <c r="X60" s="125">
        <f t="shared" si="2"/>
      </c>
      <c r="Y60" s="126">
        <f>_xlfn.IFERROR(IF(H60="P",IF(COUNT(I60:W60)&gt;1,VLOOKUP(X60,$A$13:$J$16,6,0),""),IF(COUNT(I60:W60)&gt;1,VLOOKUP(X60,$K$13:$T$16,5,0),"")),"")</f>
      </c>
      <c r="Z60" s="526"/>
      <c r="AA60" s="528"/>
    </row>
    <row r="61" spans="1:27" s="85" customFormat="1" ht="24.75" customHeight="1" hidden="1">
      <c r="A61" s="535" t="e">
        <f>'[1]SEPG-F-007'!#REF!</f>
        <v>#REF!</v>
      </c>
      <c r="B61" s="536" t="e">
        <f>IF(COUNTA('[1]SEPG-F-007'!#REF!)&gt;0,'[1]SEPG-F-007'!#REF!,"")</f>
        <v>#REF!</v>
      </c>
      <c r="C61" s="537"/>
      <c r="D61" s="537"/>
      <c r="E61" s="537"/>
      <c r="F61" s="537"/>
      <c r="G61" s="538"/>
      <c r="H61" s="117" t="s">
        <v>45</v>
      </c>
      <c r="I61" s="140"/>
      <c r="J61" s="138"/>
      <c r="K61" s="138"/>
      <c r="L61" s="138"/>
      <c r="M61" s="138"/>
      <c r="N61" s="138"/>
      <c r="O61" s="138"/>
      <c r="P61" s="138"/>
      <c r="Q61" s="138"/>
      <c r="R61" s="138"/>
      <c r="S61" s="138"/>
      <c r="T61" s="138"/>
      <c r="U61" s="138"/>
      <c r="V61" s="138"/>
      <c r="W61" s="139"/>
      <c r="X61" s="120">
        <f t="shared" si="2"/>
      </c>
      <c r="Y61" s="121">
        <f>_xlfn.IFERROR(IF(H61="P",IF(COUNT(J61:W61)&gt;1,VLOOKUP(X61,$A$13:$J$16,6,0),""),IF(COUNT(J61:W61)&gt;1,VLOOKUP(X61,$K$13:$T$16,5,0),"")),"")</f>
      </c>
      <c r="Z61" s="525">
        <f>_xlfn.IFERROR(X61*X62,"")</f>
      </c>
      <c r="AA61" s="527">
        <f>_xlfn.IFERROR(VLOOKUP(Z61,'[1]DB'!$B$37:$D$61,2,FALSE),"")</f>
      </c>
    </row>
    <row r="62" spans="1:27" s="85" customFormat="1" ht="24.75" customHeight="1" hidden="1">
      <c r="A62" s="534"/>
      <c r="B62" s="522"/>
      <c r="C62" s="523"/>
      <c r="D62" s="523"/>
      <c r="E62" s="523"/>
      <c r="F62" s="523"/>
      <c r="G62" s="524"/>
      <c r="H62" s="122" t="s">
        <v>46</v>
      </c>
      <c r="I62" s="135"/>
      <c r="J62" s="136"/>
      <c r="K62" s="136"/>
      <c r="L62" s="136"/>
      <c r="M62" s="136"/>
      <c r="N62" s="136"/>
      <c r="O62" s="136"/>
      <c r="P62" s="136"/>
      <c r="Q62" s="136"/>
      <c r="R62" s="136"/>
      <c r="S62" s="136"/>
      <c r="T62" s="136"/>
      <c r="U62" s="136"/>
      <c r="V62" s="136"/>
      <c r="W62" s="137"/>
      <c r="X62" s="125">
        <f t="shared" si="2"/>
      </c>
      <c r="Y62" s="126">
        <f>_xlfn.IFERROR(IF(H62="P",IF(COUNT(I62:W62)&gt;1,VLOOKUP(X62,$A$13:$J$16,6,0),""),IF(COUNT(I62:W62)&gt;1,VLOOKUP(X62,$K$13:$T$16,5,0),"")),"")</f>
      </c>
      <c r="Z62" s="526"/>
      <c r="AA62" s="528"/>
    </row>
    <row r="63" spans="1:27" s="85" customFormat="1" ht="24.75" customHeight="1" hidden="1">
      <c r="A63" s="535" t="e">
        <f>'[1]SEPG-F-007'!#REF!</f>
        <v>#REF!</v>
      </c>
      <c r="B63" s="536" t="e">
        <f>IF(COUNTA('[1]SEPG-F-007'!#REF!)&gt;0,'[1]SEPG-F-007'!#REF!,"")</f>
        <v>#REF!</v>
      </c>
      <c r="C63" s="537"/>
      <c r="D63" s="537"/>
      <c r="E63" s="537"/>
      <c r="F63" s="537"/>
      <c r="G63" s="538"/>
      <c r="H63" s="117" t="s">
        <v>45</v>
      </c>
      <c r="I63" s="140"/>
      <c r="J63" s="138"/>
      <c r="K63" s="138"/>
      <c r="L63" s="138"/>
      <c r="M63" s="138"/>
      <c r="N63" s="138"/>
      <c r="O63" s="138"/>
      <c r="P63" s="138"/>
      <c r="Q63" s="138"/>
      <c r="R63" s="138"/>
      <c r="S63" s="138"/>
      <c r="T63" s="138"/>
      <c r="U63" s="138"/>
      <c r="V63" s="138"/>
      <c r="W63" s="139"/>
      <c r="X63" s="120">
        <f t="shared" si="2"/>
      </c>
      <c r="Y63" s="121">
        <f>_xlfn.IFERROR(IF(H63="P",IF(COUNT(J63:W63)&gt;1,VLOOKUP(X63,$A$13:$J$16,6,0),""),IF(COUNT(J63:W63)&gt;1,VLOOKUP(X63,$K$13:$T$16,5,0),"")),"")</f>
      </c>
      <c r="Z63" s="525">
        <f>_xlfn.IFERROR(X63*X64,"")</f>
      </c>
      <c r="AA63" s="527">
        <f>_xlfn.IFERROR(VLOOKUP(Z63,'[1]DB'!$B$37:$D$61,2,FALSE),"")</f>
      </c>
    </row>
    <row r="64" spans="1:27" s="85" customFormat="1" ht="24.75" customHeight="1" hidden="1">
      <c r="A64" s="534"/>
      <c r="B64" s="522"/>
      <c r="C64" s="523"/>
      <c r="D64" s="523"/>
      <c r="E64" s="523"/>
      <c r="F64" s="523"/>
      <c r="G64" s="524"/>
      <c r="H64" s="122" t="s">
        <v>46</v>
      </c>
      <c r="I64" s="135"/>
      <c r="J64" s="136"/>
      <c r="K64" s="136"/>
      <c r="L64" s="136"/>
      <c r="M64" s="136"/>
      <c r="N64" s="136"/>
      <c r="O64" s="136"/>
      <c r="P64" s="136"/>
      <c r="Q64" s="136"/>
      <c r="R64" s="136"/>
      <c r="S64" s="136"/>
      <c r="T64" s="136"/>
      <c r="U64" s="136"/>
      <c r="V64" s="136"/>
      <c r="W64" s="137"/>
      <c r="X64" s="125">
        <f t="shared" si="2"/>
      </c>
      <c r="Y64" s="126">
        <f>_xlfn.IFERROR(IF(H64="P",IF(COUNT(I64:W64)&gt;1,VLOOKUP(X64,$A$13:$J$16,6,0),""),IF(COUNT(I64:W64)&gt;1,VLOOKUP(X64,$K$13:$T$16,5,0),"")),"")</f>
      </c>
      <c r="Z64" s="526"/>
      <c r="AA64" s="528"/>
    </row>
    <row r="65" spans="1:27" s="85" customFormat="1" ht="24.75" customHeight="1" hidden="1">
      <c r="A65" s="535" t="e">
        <f>'[1]SEPG-F-007'!#REF!</f>
        <v>#REF!</v>
      </c>
      <c r="B65" s="536" t="e">
        <f>IF(COUNTA('[1]SEPG-F-007'!#REF!)&gt;0,'[1]SEPG-F-007'!#REF!,"")</f>
        <v>#REF!</v>
      </c>
      <c r="C65" s="537"/>
      <c r="D65" s="537"/>
      <c r="E65" s="537"/>
      <c r="F65" s="537"/>
      <c r="G65" s="538"/>
      <c r="H65" s="117" t="s">
        <v>45</v>
      </c>
      <c r="I65" s="140"/>
      <c r="J65" s="138"/>
      <c r="K65" s="138"/>
      <c r="L65" s="138"/>
      <c r="M65" s="138"/>
      <c r="N65" s="138"/>
      <c r="O65" s="138"/>
      <c r="P65" s="138"/>
      <c r="Q65" s="138"/>
      <c r="R65" s="138"/>
      <c r="S65" s="138"/>
      <c r="T65" s="138"/>
      <c r="U65" s="138"/>
      <c r="V65" s="138"/>
      <c r="W65" s="139"/>
      <c r="X65" s="120">
        <f t="shared" si="2"/>
      </c>
      <c r="Y65" s="121">
        <f>_xlfn.IFERROR(IF(H65="P",IF(COUNT(J65:W65)&gt;1,VLOOKUP(X65,$A$13:$J$16,6,0),""),IF(COUNT(J65:W65)&gt;1,VLOOKUP(X65,$K$13:$T$16,5,0),"")),"")</f>
      </c>
      <c r="Z65" s="525">
        <f>_xlfn.IFERROR(X65*X66,"")</f>
      </c>
      <c r="AA65" s="527">
        <f>_xlfn.IFERROR(VLOOKUP(Z65,'[1]DB'!$B$37:$D$61,2,FALSE),"")</f>
      </c>
    </row>
    <row r="66" spans="1:41" s="85" customFormat="1" ht="24.75" customHeight="1" hidden="1">
      <c r="A66" s="534"/>
      <c r="B66" s="522"/>
      <c r="C66" s="523"/>
      <c r="D66" s="523"/>
      <c r="E66" s="523"/>
      <c r="F66" s="523"/>
      <c r="G66" s="524"/>
      <c r="H66" s="122" t="s">
        <v>46</v>
      </c>
      <c r="I66" s="135"/>
      <c r="J66" s="136"/>
      <c r="K66" s="136"/>
      <c r="L66" s="136"/>
      <c r="M66" s="136"/>
      <c r="N66" s="136"/>
      <c r="O66" s="136"/>
      <c r="P66" s="136"/>
      <c r="Q66" s="136"/>
      <c r="R66" s="136"/>
      <c r="S66" s="136"/>
      <c r="T66" s="136"/>
      <c r="U66" s="136"/>
      <c r="V66" s="136"/>
      <c r="W66" s="137"/>
      <c r="X66" s="125">
        <f t="shared" si="2"/>
      </c>
      <c r="Y66" s="126">
        <f>_xlfn.IFERROR(IF(H66="P",IF(COUNT(I66:W66)&gt;1,VLOOKUP(X66,$A$13:$J$16,6,0),""),IF(COUNT(I66:W66)&gt;1,VLOOKUP(X66,$K$13:$T$16,5,0),"")),"")</f>
      </c>
      <c r="Z66" s="526"/>
      <c r="AA66" s="528"/>
      <c r="AJ66" s="83"/>
      <c r="AK66" s="83"/>
      <c r="AL66" s="83"/>
      <c r="AM66" s="83"/>
      <c r="AN66" s="83"/>
      <c r="AO66" s="83"/>
    </row>
    <row r="67" spans="1:41" s="85" customFormat="1" ht="24.75" customHeight="1" hidden="1">
      <c r="A67" s="535" t="e">
        <f>'[1]SEPG-F-007'!#REF!</f>
        <v>#REF!</v>
      </c>
      <c r="B67" s="536" t="e">
        <f>IF(COUNTA('[1]SEPG-F-007'!#REF!)&gt;0,'[1]SEPG-F-007'!#REF!,"")</f>
        <v>#REF!</v>
      </c>
      <c r="C67" s="537"/>
      <c r="D67" s="537"/>
      <c r="E67" s="537"/>
      <c r="F67" s="537"/>
      <c r="G67" s="538"/>
      <c r="H67" s="117" t="s">
        <v>45</v>
      </c>
      <c r="I67" s="140"/>
      <c r="J67" s="138"/>
      <c r="K67" s="138"/>
      <c r="L67" s="138"/>
      <c r="M67" s="138"/>
      <c r="N67" s="138"/>
      <c r="O67" s="138"/>
      <c r="P67" s="138"/>
      <c r="Q67" s="138"/>
      <c r="R67" s="138"/>
      <c r="S67" s="138"/>
      <c r="T67" s="138"/>
      <c r="U67" s="138"/>
      <c r="V67" s="138"/>
      <c r="W67" s="139"/>
      <c r="X67" s="120">
        <f t="shared" si="2"/>
      </c>
      <c r="Y67" s="121">
        <f>_xlfn.IFERROR(IF(H67="P",IF(COUNT(J67:W67)&gt;1,VLOOKUP(X67,$A$13:$J$16,6,0),""),IF(COUNT(J67:W67)&gt;1,VLOOKUP(X67,$K$13:$T$16,5,0),"")),"")</f>
      </c>
      <c r="Z67" s="525">
        <f>_xlfn.IFERROR(X67*X68,"")</f>
      </c>
      <c r="AA67" s="527">
        <f>_xlfn.IFERROR(VLOOKUP(Z67,'[1]DB'!$B$37:$D$61,2,FALSE),"")</f>
      </c>
      <c r="AJ67" s="145"/>
      <c r="AK67" s="145"/>
      <c r="AL67" s="145"/>
      <c r="AM67" s="145"/>
      <c r="AN67" s="145"/>
      <c r="AO67" s="145"/>
    </row>
    <row r="68" spans="1:41" s="85" customFormat="1" ht="24.75" customHeight="1" hidden="1">
      <c r="A68" s="534"/>
      <c r="B68" s="522"/>
      <c r="C68" s="523"/>
      <c r="D68" s="523"/>
      <c r="E68" s="523"/>
      <c r="F68" s="523"/>
      <c r="G68" s="524"/>
      <c r="H68" s="122" t="s">
        <v>46</v>
      </c>
      <c r="I68" s="135"/>
      <c r="J68" s="136"/>
      <c r="K68" s="136"/>
      <c r="L68" s="136"/>
      <c r="M68" s="136"/>
      <c r="N68" s="136"/>
      <c r="O68" s="136"/>
      <c r="P68" s="136"/>
      <c r="Q68" s="136"/>
      <c r="R68" s="136"/>
      <c r="S68" s="136"/>
      <c r="T68" s="136"/>
      <c r="U68" s="136"/>
      <c r="V68" s="136"/>
      <c r="W68" s="137"/>
      <c r="X68" s="125">
        <f t="shared" si="2"/>
      </c>
      <c r="Y68" s="126">
        <f>_xlfn.IFERROR(IF(H68="P",IF(COUNT(I68:W68)&gt;1,VLOOKUP(X68,$A$13:$J$16,6,0),""),IF(COUNT(I68:W68)&gt;1,VLOOKUP(X68,$K$13:$T$16,5,0),"")),"")</f>
      </c>
      <c r="Z68" s="526"/>
      <c r="AA68" s="528"/>
      <c r="AJ68" s="111"/>
      <c r="AK68" s="111"/>
      <c r="AL68" s="111"/>
      <c r="AM68" s="111"/>
      <c r="AN68" s="111"/>
      <c r="AO68" s="111"/>
    </row>
    <row r="69" spans="1:41" s="85" customFormat="1" ht="24.75" customHeight="1" hidden="1">
      <c r="A69" s="535" t="e">
        <f>'[1]SEPG-F-007'!#REF!</f>
        <v>#REF!</v>
      </c>
      <c r="B69" s="536" t="e">
        <f>IF(COUNTA('[1]SEPG-F-007'!#REF!)&gt;0,'[1]SEPG-F-007'!#REF!,"")</f>
        <v>#REF!</v>
      </c>
      <c r="C69" s="537"/>
      <c r="D69" s="537"/>
      <c r="E69" s="537"/>
      <c r="F69" s="537"/>
      <c r="G69" s="538"/>
      <c r="H69" s="117" t="s">
        <v>45</v>
      </c>
      <c r="I69" s="140"/>
      <c r="J69" s="138"/>
      <c r="K69" s="138"/>
      <c r="L69" s="138"/>
      <c r="M69" s="138"/>
      <c r="N69" s="138"/>
      <c r="O69" s="138"/>
      <c r="P69" s="138"/>
      <c r="Q69" s="138"/>
      <c r="R69" s="138"/>
      <c r="S69" s="138"/>
      <c r="T69" s="138"/>
      <c r="U69" s="138"/>
      <c r="V69" s="138"/>
      <c r="W69" s="139"/>
      <c r="X69" s="120">
        <f t="shared" si="2"/>
      </c>
      <c r="Y69" s="121">
        <f>_xlfn.IFERROR(IF(H69="P",IF(COUNT(J69:W69)&gt;1,VLOOKUP(X69,$A$13:$J$16,6,0),""),IF(COUNT(J69:W69)&gt;1,VLOOKUP(X69,$K$13:$T$16,5,0),"")),"")</f>
      </c>
      <c r="Z69" s="525">
        <f>_xlfn.IFERROR(X69*X70,"")</f>
      </c>
      <c r="AA69" s="527">
        <f>_xlfn.IFERROR(VLOOKUP(Z69,'[1]DB'!$B$37:$D$61,2,FALSE),"")</f>
      </c>
      <c r="AJ69" s="111"/>
      <c r="AK69" s="111"/>
      <c r="AL69" s="111"/>
      <c r="AM69" s="111"/>
      <c r="AN69" s="111"/>
      <c r="AO69" s="111"/>
    </row>
    <row r="70" spans="1:41" s="85" customFormat="1" ht="24.75" customHeight="1" hidden="1">
      <c r="A70" s="534"/>
      <c r="B70" s="522"/>
      <c r="C70" s="523"/>
      <c r="D70" s="523"/>
      <c r="E70" s="523"/>
      <c r="F70" s="523"/>
      <c r="G70" s="524"/>
      <c r="H70" s="122" t="s">
        <v>46</v>
      </c>
      <c r="I70" s="135"/>
      <c r="J70" s="136"/>
      <c r="K70" s="136"/>
      <c r="L70" s="136"/>
      <c r="M70" s="136"/>
      <c r="N70" s="136"/>
      <c r="O70" s="136"/>
      <c r="P70" s="136"/>
      <c r="Q70" s="136"/>
      <c r="R70" s="136"/>
      <c r="S70" s="136"/>
      <c r="T70" s="136"/>
      <c r="U70" s="136"/>
      <c r="V70" s="136"/>
      <c r="W70" s="137"/>
      <c r="X70" s="125">
        <f t="shared" si="2"/>
      </c>
      <c r="Y70" s="126">
        <f>_xlfn.IFERROR(IF(H70="P",IF(COUNT(I70:W70)&gt;1,VLOOKUP(X70,$A$13:$J$16,6,0),""),IF(COUNT(I70:W70)&gt;1,VLOOKUP(X70,$K$13:$T$16,5,0),"")),"")</f>
      </c>
      <c r="Z70" s="526"/>
      <c r="AA70" s="528"/>
      <c r="AJ70" s="111"/>
      <c r="AK70" s="111"/>
      <c r="AL70" s="111"/>
      <c r="AM70" s="111"/>
      <c r="AN70" s="111"/>
      <c r="AO70" s="111"/>
    </row>
    <row r="71" spans="1:41" s="85" customFormat="1" ht="24.75" customHeight="1" hidden="1">
      <c r="A71" s="535" t="e">
        <f>'[1]SEPG-F-007'!#REF!</f>
        <v>#REF!</v>
      </c>
      <c r="B71" s="536" t="e">
        <f>IF(COUNTA('[1]SEPG-F-007'!#REF!)&gt;0,'[1]SEPG-F-007'!#REF!,"")</f>
        <v>#REF!</v>
      </c>
      <c r="C71" s="537"/>
      <c r="D71" s="537"/>
      <c r="E71" s="537"/>
      <c r="F71" s="537"/>
      <c r="G71" s="538"/>
      <c r="H71" s="117" t="s">
        <v>45</v>
      </c>
      <c r="I71" s="140"/>
      <c r="J71" s="138"/>
      <c r="K71" s="138"/>
      <c r="L71" s="138"/>
      <c r="M71" s="138"/>
      <c r="N71" s="138"/>
      <c r="O71" s="138"/>
      <c r="P71" s="138"/>
      <c r="Q71" s="138"/>
      <c r="R71" s="138"/>
      <c r="S71" s="138"/>
      <c r="T71" s="138"/>
      <c r="U71" s="138"/>
      <c r="V71" s="138"/>
      <c r="W71" s="139"/>
      <c r="X71" s="120">
        <f t="shared" si="2"/>
      </c>
      <c r="Y71" s="121">
        <f>_xlfn.IFERROR(IF(H71="P",IF(COUNT(J71:W71)&gt;1,VLOOKUP(X71,$A$13:$J$16,6,0),""),IF(COUNT(J71:W71)&gt;1,VLOOKUP(X71,$K$13:$T$16,5,0),"")),"")</f>
      </c>
      <c r="Z71" s="525">
        <f>_xlfn.IFERROR(X71*X72,"")</f>
      </c>
      <c r="AA71" s="527">
        <f>_xlfn.IFERROR(VLOOKUP(Z71,'[1]DB'!$B$37:$D$61,2,FALSE),"")</f>
      </c>
      <c r="AJ71" s="111"/>
      <c r="AK71" s="111"/>
      <c r="AL71" s="111"/>
      <c r="AM71" s="111"/>
      <c r="AN71" s="111"/>
      <c r="AO71" s="111"/>
    </row>
    <row r="72" spans="1:41" s="85" customFormat="1" ht="24.75" customHeight="1" hidden="1">
      <c r="A72" s="534"/>
      <c r="B72" s="522"/>
      <c r="C72" s="523"/>
      <c r="D72" s="523"/>
      <c r="E72" s="523"/>
      <c r="F72" s="523"/>
      <c r="G72" s="524"/>
      <c r="H72" s="122" t="s">
        <v>46</v>
      </c>
      <c r="I72" s="135"/>
      <c r="J72" s="136"/>
      <c r="K72" s="136"/>
      <c r="L72" s="136"/>
      <c r="M72" s="136"/>
      <c r="N72" s="136"/>
      <c r="O72" s="136"/>
      <c r="P72" s="136"/>
      <c r="Q72" s="136"/>
      <c r="R72" s="136"/>
      <c r="S72" s="136"/>
      <c r="T72" s="136"/>
      <c r="U72" s="136"/>
      <c r="V72" s="136"/>
      <c r="W72" s="137"/>
      <c r="X72" s="125">
        <f t="shared" si="2"/>
      </c>
      <c r="Y72" s="126">
        <f>_xlfn.IFERROR(IF(H72="P",IF(COUNT(I72:W72)&gt;1,VLOOKUP(X72,$A$13:$J$16,6,0),""),IF(COUNT(I72:W72)&gt;1,VLOOKUP(X72,$K$13:$T$16,5,0),"")),"")</f>
      </c>
      <c r="Z72" s="526"/>
      <c r="AA72" s="528"/>
      <c r="AJ72" s="111"/>
      <c r="AK72" s="111"/>
      <c r="AL72" s="111"/>
      <c r="AM72" s="111"/>
      <c r="AN72" s="111"/>
      <c r="AO72" s="111"/>
    </row>
    <row r="73" spans="1:41" s="85" customFormat="1" ht="24.75" customHeight="1" hidden="1">
      <c r="A73" s="533" t="e">
        <f>'[1]SEPG-F-007'!#REF!</f>
        <v>#REF!</v>
      </c>
      <c r="B73" s="519" t="e">
        <f>IF(COUNTA('[1]SEPG-F-007'!#REF!)&gt;0,'[1]SEPG-F-007'!#REF!,"")</f>
        <v>#REF!</v>
      </c>
      <c r="C73" s="520"/>
      <c r="D73" s="520"/>
      <c r="E73" s="520"/>
      <c r="F73" s="520"/>
      <c r="G73" s="521"/>
      <c r="H73" s="144" t="s">
        <v>45</v>
      </c>
      <c r="I73" s="132"/>
      <c r="J73" s="133"/>
      <c r="K73" s="133"/>
      <c r="L73" s="133"/>
      <c r="M73" s="133"/>
      <c r="N73" s="133"/>
      <c r="O73" s="133"/>
      <c r="P73" s="133"/>
      <c r="Q73" s="133"/>
      <c r="R73" s="133"/>
      <c r="S73" s="133"/>
      <c r="T73" s="133"/>
      <c r="U73" s="133"/>
      <c r="V73" s="133"/>
      <c r="W73" s="134"/>
      <c r="X73" s="120">
        <f t="shared" si="2"/>
      </c>
      <c r="Y73" s="121">
        <f>_xlfn.IFERROR(IF(H73="P",IF(COUNT(J73:W73)&gt;1,VLOOKUP(X73,$A$13:$J$16,6,0),""),IF(COUNT(J73:W73)&gt;1,VLOOKUP(X73,$K$13:$T$16,5,0),"")),"")</f>
      </c>
      <c r="Z73" s="525">
        <f>_xlfn.IFERROR(X73*X74,"")</f>
      </c>
      <c r="AA73" s="527">
        <f>_xlfn.IFERROR(VLOOKUP(Z73,'[1]DB'!$B$37:$D$61,2,FALSE),"")</f>
      </c>
      <c r="AJ73" s="111"/>
      <c r="AK73" s="111"/>
      <c r="AL73" s="111"/>
      <c r="AM73" s="111"/>
      <c r="AN73" s="111"/>
      <c r="AO73" s="111"/>
    </row>
    <row r="74" spans="1:41" s="85" customFormat="1" ht="24.75" customHeight="1" hidden="1">
      <c r="A74" s="534"/>
      <c r="B74" s="522"/>
      <c r="C74" s="523"/>
      <c r="D74" s="523"/>
      <c r="E74" s="523"/>
      <c r="F74" s="523"/>
      <c r="G74" s="524"/>
      <c r="H74" s="122" t="s">
        <v>46</v>
      </c>
      <c r="I74" s="135"/>
      <c r="J74" s="136"/>
      <c r="K74" s="136"/>
      <c r="L74" s="136"/>
      <c r="M74" s="136"/>
      <c r="N74" s="136"/>
      <c r="O74" s="136"/>
      <c r="P74" s="136"/>
      <c r="Q74" s="136"/>
      <c r="R74" s="136"/>
      <c r="S74" s="136"/>
      <c r="T74" s="136"/>
      <c r="U74" s="136"/>
      <c r="V74" s="136"/>
      <c r="W74" s="137"/>
      <c r="X74" s="125">
        <f t="shared" si="2"/>
      </c>
      <c r="Y74" s="126">
        <f>_xlfn.IFERROR(IF(H74="P",IF(COUNT(I74:W74)&gt;1,VLOOKUP(X74,$A$13:$J$16,6,0),""),IF(COUNT(I74:W74)&gt;1,VLOOKUP(X74,$K$13:$T$16,5,0),"")),"")</f>
      </c>
      <c r="Z74" s="526"/>
      <c r="AA74" s="528"/>
      <c r="AJ74" s="111"/>
      <c r="AK74" s="111"/>
      <c r="AL74" s="111"/>
      <c r="AM74" s="111"/>
      <c r="AN74" s="111"/>
      <c r="AO74" s="111"/>
    </row>
    <row r="75" spans="1:41" s="83" customFormat="1" ht="18.75" thickBot="1">
      <c r="A75" s="68"/>
      <c r="C75" s="82"/>
      <c r="D75" s="82"/>
      <c r="E75" s="82"/>
      <c r="F75" s="84"/>
      <c r="AB75" s="85"/>
      <c r="AJ75" s="111"/>
      <c r="AK75" s="111"/>
      <c r="AL75" s="111"/>
      <c r="AM75" s="111"/>
      <c r="AN75" s="111"/>
      <c r="AO75" s="111"/>
    </row>
    <row r="76" spans="1:41" s="145" customFormat="1" ht="48.75" customHeight="1">
      <c r="A76" s="611" t="s">
        <v>326</v>
      </c>
      <c r="B76" s="612"/>
      <c r="C76" s="612"/>
      <c r="D76" s="612"/>
      <c r="E76" s="612"/>
      <c r="F76" s="612"/>
      <c r="G76" s="612"/>
      <c r="H76" s="612"/>
      <c r="I76" s="612"/>
      <c r="J76" s="612"/>
      <c r="K76" s="612"/>
      <c r="L76" s="612"/>
      <c r="M76" s="612"/>
      <c r="N76" s="612"/>
      <c r="O76" s="612" t="s">
        <v>6</v>
      </c>
      <c r="P76" s="612"/>
      <c r="Q76" s="612"/>
      <c r="R76" s="612"/>
      <c r="S76" s="612"/>
      <c r="T76" s="612"/>
      <c r="U76" s="612"/>
      <c r="V76" s="612"/>
      <c r="W76" s="612"/>
      <c r="X76" s="612"/>
      <c r="Y76" s="612" t="s">
        <v>317</v>
      </c>
      <c r="Z76" s="612"/>
      <c r="AA76" s="612"/>
      <c r="AB76" s="612"/>
      <c r="AC76" s="612"/>
      <c r="AD76" s="612"/>
      <c r="AE76" s="612"/>
      <c r="AF76" s="612"/>
      <c r="AG76" s="612"/>
      <c r="AH76" s="612"/>
      <c r="AI76" s="613"/>
      <c r="AJ76" s="111"/>
      <c r="AK76" s="111"/>
      <c r="AL76" s="111"/>
      <c r="AM76" s="111"/>
      <c r="AN76" s="111"/>
      <c r="AO76" s="111"/>
    </row>
    <row r="77" spans="1:35" ht="22.5" customHeight="1" thickBot="1">
      <c r="A77" s="614" t="s">
        <v>42</v>
      </c>
      <c r="B77" s="530"/>
      <c r="C77" s="530"/>
      <c r="D77" s="530"/>
      <c r="E77" s="530"/>
      <c r="F77" s="530"/>
      <c r="G77" s="530"/>
      <c r="H77" s="530" t="s">
        <v>145</v>
      </c>
      <c r="I77" s="530"/>
      <c r="J77" s="530"/>
      <c r="K77" s="530"/>
      <c r="L77" s="530"/>
      <c r="M77" s="530"/>
      <c r="N77" s="226" t="s">
        <v>301</v>
      </c>
      <c r="O77" s="530" t="s">
        <v>42</v>
      </c>
      <c r="P77" s="530"/>
      <c r="Q77" s="530"/>
      <c r="R77" s="530"/>
      <c r="S77" s="530"/>
      <c r="T77" s="530"/>
      <c r="U77" s="530" t="s">
        <v>145</v>
      </c>
      <c r="V77" s="530"/>
      <c r="W77" s="530" t="s">
        <v>301</v>
      </c>
      <c r="X77" s="530"/>
      <c r="Y77" s="530" t="s">
        <v>42</v>
      </c>
      <c r="Z77" s="530"/>
      <c r="AA77" s="530"/>
      <c r="AB77" s="530" t="s">
        <v>145</v>
      </c>
      <c r="AC77" s="530"/>
      <c r="AD77" s="530"/>
      <c r="AE77" s="530"/>
      <c r="AF77" s="530" t="s">
        <v>301</v>
      </c>
      <c r="AG77" s="530"/>
      <c r="AH77" s="530"/>
      <c r="AI77" s="615"/>
    </row>
    <row r="78" spans="1:35" ht="63.75" customHeight="1" thickTop="1">
      <c r="A78" s="616" t="s">
        <v>404</v>
      </c>
      <c r="B78" s="617"/>
      <c r="C78" s="617"/>
      <c r="D78" s="617"/>
      <c r="E78" s="617"/>
      <c r="F78" s="617"/>
      <c r="G78" s="617"/>
      <c r="H78" s="617" t="s">
        <v>415</v>
      </c>
      <c r="I78" s="617"/>
      <c r="J78" s="617"/>
      <c r="K78" s="617"/>
      <c r="L78" s="617"/>
      <c r="M78" s="617"/>
      <c r="N78" s="333">
        <v>43089</v>
      </c>
      <c r="O78" s="617" t="s">
        <v>399</v>
      </c>
      <c r="P78" s="617"/>
      <c r="Q78" s="617"/>
      <c r="R78" s="617"/>
      <c r="S78" s="617"/>
      <c r="T78" s="617"/>
      <c r="U78" s="617" t="s">
        <v>401</v>
      </c>
      <c r="V78" s="617"/>
      <c r="W78" s="618">
        <v>43153</v>
      </c>
      <c r="X78" s="617"/>
      <c r="Y78" s="617" t="s">
        <v>446</v>
      </c>
      <c r="Z78" s="617"/>
      <c r="AA78" s="617"/>
      <c r="AB78" s="619" t="s">
        <v>410</v>
      </c>
      <c r="AC78" s="619"/>
      <c r="AD78" s="619"/>
      <c r="AE78" s="619"/>
      <c r="AF78" s="618">
        <v>43182</v>
      </c>
      <c r="AG78" s="617"/>
      <c r="AH78" s="617"/>
      <c r="AI78" s="620"/>
    </row>
    <row r="79" spans="1:35" ht="22.5" customHeight="1">
      <c r="A79" s="621" t="s">
        <v>405</v>
      </c>
      <c r="B79" s="622"/>
      <c r="C79" s="622"/>
      <c r="D79" s="622"/>
      <c r="E79" s="622"/>
      <c r="F79" s="622"/>
      <c r="G79" s="622"/>
      <c r="H79" s="622"/>
      <c r="I79" s="622"/>
      <c r="J79" s="622"/>
      <c r="K79" s="622"/>
      <c r="L79" s="622"/>
      <c r="M79" s="622"/>
      <c r="N79" s="334">
        <v>43089</v>
      </c>
      <c r="O79" s="622" t="s">
        <v>407</v>
      </c>
      <c r="P79" s="622"/>
      <c r="Q79" s="622"/>
      <c r="R79" s="622"/>
      <c r="S79" s="622"/>
      <c r="T79" s="622"/>
      <c r="U79" s="622" t="s">
        <v>412</v>
      </c>
      <c r="V79" s="622"/>
      <c r="W79" s="623">
        <v>43153</v>
      </c>
      <c r="X79" s="622"/>
      <c r="Y79" s="622" t="s">
        <v>388</v>
      </c>
      <c r="Z79" s="622"/>
      <c r="AA79" s="622"/>
      <c r="AB79" s="622" t="s">
        <v>411</v>
      </c>
      <c r="AC79" s="622"/>
      <c r="AD79" s="622"/>
      <c r="AE79" s="622"/>
      <c r="AF79" s="623">
        <v>43182</v>
      </c>
      <c r="AG79" s="622"/>
      <c r="AH79" s="622"/>
      <c r="AI79" s="624"/>
    </row>
    <row r="80" spans="1:35" ht="26.25" customHeight="1">
      <c r="A80" s="621" t="s">
        <v>387</v>
      </c>
      <c r="B80" s="622"/>
      <c r="C80" s="622"/>
      <c r="D80" s="622"/>
      <c r="E80" s="622"/>
      <c r="F80" s="622"/>
      <c r="G80" s="622"/>
      <c r="H80" s="622" t="s">
        <v>400</v>
      </c>
      <c r="I80" s="622"/>
      <c r="J80" s="622"/>
      <c r="K80" s="622"/>
      <c r="L80" s="622"/>
      <c r="M80" s="622"/>
      <c r="N80" s="334">
        <v>43089</v>
      </c>
      <c r="O80" s="622" t="s">
        <v>408</v>
      </c>
      <c r="P80" s="622"/>
      <c r="Q80" s="622"/>
      <c r="R80" s="622"/>
      <c r="S80" s="622"/>
      <c r="T80" s="622"/>
      <c r="U80" s="622" t="s">
        <v>414</v>
      </c>
      <c r="V80" s="622"/>
      <c r="W80" s="623">
        <v>43153</v>
      </c>
      <c r="X80" s="622"/>
      <c r="Y80" s="622"/>
      <c r="Z80" s="622"/>
      <c r="AA80" s="622"/>
      <c r="AB80" s="622"/>
      <c r="AC80" s="622"/>
      <c r="AD80" s="622"/>
      <c r="AE80" s="622"/>
      <c r="AF80" s="622"/>
      <c r="AG80" s="622"/>
      <c r="AH80" s="622"/>
      <c r="AI80" s="624"/>
    </row>
    <row r="81" spans="1:35" ht="33" customHeight="1">
      <c r="A81" s="621" t="s">
        <v>406</v>
      </c>
      <c r="B81" s="622"/>
      <c r="C81" s="622"/>
      <c r="D81" s="622"/>
      <c r="E81" s="622"/>
      <c r="F81" s="622"/>
      <c r="G81" s="622"/>
      <c r="H81" s="622" t="s">
        <v>413</v>
      </c>
      <c r="I81" s="622"/>
      <c r="J81" s="622"/>
      <c r="K81" s="622"/>
      <c r="L81" s="622"/>
      <c r="M81" s="622"/>
      <c r="N81" s="334">
        <v>43089</v>
      </c>
      <c r="O81" s="622" t="s">
        <v>409</v>
      </c>
      <c r="P81" s="622"/>
      <c r="Q81" s="622"/>
      <c r="R81" s="622"/>
      <c r="S81" s="622"/>
      <c r="T81" s="622"/>
      <c r="U81" s="622" t="s">
        <v>414</v>
      </c>
      <c r="V81" s="622"/>
      <c r="W81" s="623">
        <v>43153</v>
      </c>
      <c r="X81" s="622"/>
      <c r="Y81" s="622"/>
      <c r="Z81" s="622"/>
      <c r="AA81" s="622"/>
      <c r="AB81" s="622"/>
      <c r="AC81" s="622"/>
      <c r="AD81" s="622"/>
      <c r="AE81" s="622"/>
      <c r="AF81" s="622"/>
      <c r="AG81" s="622"/>
      <c r="AH81" s="622"/>
      <c r="AI81" s="624"/>
    </row>
    <row r="82" spans="1:35" ht="13.5" thickBot="1">
      <c r="A82" s="627"/>
      <c r="B82" s="625"/>
      <c r="C82" s="625"/>
      <c r="D82" s="625"/>
      <c r="E82" s="625"/>
      <c r="F82" s="625"/>
      <c r="G82" s="625"/>
      <c r="H82" s="625"/>
      <c r="I82" s="625"/>
      <c r="J82" s="625"/>
      <c r="K82" s="625"/>
      <c r="L82" s="625"/>
      <c r="M82" s="625"/>
      <c r="N82" s="227"/>
      <c r="O82" s="625"/>
      <c r="P82" s="625"/>
      <c r="Q82" s="625"/>
      <c r="R82" s="625"/>
      <c r="S82" s="625"/>
      <c r="T82" s="625"/>
      <c r="U82" s="625"/>
      <c r="V82" s="625"/>
      <c r="W82" s="625"/>
      <c r="X82" s="625"/>
      <c r="Y82" s="625"/>
      <c r="Z82" s="625"/>
      <c r="AA82" s="625"/>
      <c r="AB82" s="625"/>
      <c r="AC82" s="625"/>
      <c r="AD82" s="625"/>
      <c r="AE82" s="625"/>
      <c r="AF82" s="625"/>
      <c r="AG82" s="625"/>
      <c r="AH82" s="625"/>
      <c r="AI82" s="626"/>
    </row>
  </sheetData>
  <sheetProtection/>
  <mergeCells count="252">
    <mergeCell ref="AB82:AE82"/>
    <mergeCell ref="AF82:AI82"/>
    <mergeCell ref="A82:G82"/>
    <mergeCell ref="H82:M82"/>
    <mergeCell ref="O82:T82"/>
    <mergeCell ref="U82:V82"/>
    <mergeCell ref="W82:X82"/>
    <mergeCell ref="Y82:AA82"/>
    <mergeCell ref="AB80:AE80"/>
    <mergeCell ref="AF80:AI80"/>
    <mergeCell ref="A81:G81"/>
    <mergeCell ref="H81:M81"/>
    <mergeCell ref="O81:T81"/>
    <mergeCell ref="U81:V81"/>
    <mergeCell ref="W81:X81"/>
    <mergeCell ref="Y81:AA81"/>
    <mergeCell ref="AB81:AE81"/>
    <mergeCell ref="AF81:AI81"/>
    <mergeCell ref="A80:G80"/>
    <mergeCell ref="H80:M80"/>
    <mergeCell ref="O80:T80"/>
    <mergeCell ref="U80:V80"/>
    <mergeCell ref="W80:X80"/>
    <mergeCell ref="Y80:AA80"/>
    <mergeCell ref="AB78:AE78"/>
    <mergeCell ref="AF78:AI78"/>
    <mergeCell ref="A79:G79"/>
    <mergeCell ref="H79:M79"/>
    <mergeCell ref="O79:T79"/>
    <mergeCell ref="U79:V79"/>
    <mergeCell ref="W79:X79"/>
    <mergeCell ref="Y79:AA79"/>
    <mergeCell ref="AB79:AE79"/>
    <mergeCell ref="AF79:AI79"/>
    <mergeCell ref="A78:G78"/>
    <mergeCell ref="H78:M78"/>
    <mergeCell ref="O78:T78"/>
    <mergeCell ref="U78:V78"/>
    <mergeCell ref="W78:X78"/>
    <mergeCell ref="Y78:AA78"/>
    <mergeCell ref="A76:N76"/>
    <mergeCell ref="O76:X76"/>
    <mergeCell ref="Y76:AI76"/>
    <mergeCell ref="A77:G77"/>
    <mergeCell ref="H77:M77"/>
    <mergeCell ref="O77:T77"/>
    <mergeCell ref="U77:V77"/>
    <mergeCell ref="Y77:AA77"/>
    <mergeCell ref="AB77:AE77"/>
    <mergeCell ref="AF77:AI77"/>
    <mergeCell ref="V16:X16"/>
    <mergeCell ref="Y16:AA16"/>
    <mergeCell ref="AB16:AC16"/>
    <mergeCell ref="AD16:AI16"/>
    <mergeCell ref="V13:X13"/>
    <mergeCell ref="Y13:AA13"/>
    <mergeCell ref="AB13:AC13"/>
    <mergeCell ref="AD13:AI13"/>
    <mergeCell ref="V14:X14"/>
    <mergeCell ref="Y14:AA14"/>
    <mergeCell ref="AB14:AC14"/>
    <mergeCell ref="AD14:AI14"/>
    <mergeCell ref="AB11:AC11"/>
    <mergeCell ref="AD11:AI11"/>
    <mergeCell ref="V12:X12"/>
    <mergeCell ref="Y12:AA12"/>
    <mergeCell ref="AB12:AC12"/>
    <mergeCell ref="AD12:AI12"/>
    <mergeCell ref="A10:J10"/>
    <mergeCell ref="K10:T10"/>
    <mergeCell ref="V10:AA10"/>
    <mergeCell ref="AB10:AI10"/>
    <mergeCell ref="A11:E11"/>
    <mergeCell ref="F11:J11"/>
    <mergeCell ref="K11:N11"/>
    <mergeCell ref="O11:T11"/>
    <mergeCell ref="V11:X11"/>
    <mergeCell ref="Y11:AA11"/>
    <mergeCell ref="AG3:AI3"/>
    <mergeCell ref="A5:AI5"/>
    <mergeCell ref="F6:AI6"/>
    <mergeCell ref="A1:D3"/>
    <mergeCell ref="E1:AB1"/>
    <mergeCell ref="AC1:AF1"/>
    <mergeCell ref="AG1:AI1"/>
    <mergeCell ref="E2:H2"/>
    <mergeCell ref="I2:AB2"/>
    <mergeCell ref="AC2:AF2"/>
    <mergeCell ref="AG2:AI2"/>
    <mergeCell ref="A8:T8"/>
    <mergeCell ref="A6:E6"/>
    <mergeCell ref="R7:T7"/>
    <mergeCell ref="Y7:AA7"/>
    <mergeCell ref="V8:AI8"/>
    <mergeCell ref="E3:H3"/>
    <mergeCell ref="I3:AB3"/>
    <mergeCell ref="AC3:AF3"/>
    <mergeCell ref="K15:N15"/>
    <mergeCell ref="A16:E16"/>
    <mergeCell ref="F16:J16"/>
    <mergeCell ref="K16:N16"/>
    <mergeCell ref="A9:T9"/>
    <mergeCell ref="V9:AI9"/>
    <mergeCell ref="K13:N13"/>
    <mergeCell ref="A14:E14"/>
    <mergeCell ref="F14:J14"/>
    <mergeCell ref="K14:N14"/>
    <mergeCell ref="P18:P20"/>
    <mergeCell ref="A12:E12"/>
    <mergeCell ref="F12:J12"/>
    <mergeCell ref="K12:N12"/>
    <mergeCell ref="A13:E13"/>
    <mergeCell ref="F13:J13"/>
    <mergeCell ref="O13:T13"/>
    <mergeCell ref="O12:T12"/>
    <mergeCell ref="A15:E15"/>
    <mergeCell ref="F15:J15"/>
    <mergeCell ref="P41:P42"/>
    <mergeCell ref="Q41:Q42"/>
    <mergeCell ref="A43:A44"/>
    <mergeCell ref="B43:G44"/>
    <mergeCell ref="A18:A20"/>
    <mergeCell ref="B18:G20"/>
    <mergeCell ref="H18:H20"/>
    <mergeCell ref="N18:N20"/>
    <mergeCell ref="O18:O20"/>
    <mergeCell ref="B21:G22"/>
    <mergeCell ref="Z43:Z44"/>
    <mergeCell ref="AA43:AA44"/>
    <mergeCell ref="S21:S22"/>
    <mergeCell ref="A23:A24"/>
    <mergeCell ref="B23:G24"/>
    <mergeCell ref="P23:P24"/>
    <mergeCell ref="Q23:Q24"/>
    <mergeCell ref="A41:A42"/>
    <mergeCell ref="B41:G42"/>
    <mergeCell ref="A25:A26"/>
    <mergeCell ref="P25:P26"/>
    <mergeCell ref="P21:P22"/>
    <mergeCell ref="Q21:Q22"/>
    <mergeCell ref="B31:G32"/>
    <mergeCell ref="P31:P32"/>
    <mergeCell ref="Q31:Q32"/>
    <mergeCell ref="Q25:Q26"/>
    <mergeCell ref="P29:P30"/>
    <mergeCell ref="A21:A22"/>
    <mergeCell ref="A49:A50"/>
    <mergeCell ref="B49:G50"/>
    <mergeCell ref="A45:A46"/>
    <mergeCell ref="B45:G46"/>
    <mergeCell ref="A27:A28"/>
    <mergeCell ref="B25:G26"/>
    <mergeCell ref="Z49:Z50"/>
    <mergeCell ref="A33:A34"/>
    <mergeCell ref="A35:A36"/>
    <mergeCell ref="A31:A32"/>
    <mergeCell ref="U26:U30"/>
    <mergeCell ref="AA49:AA50"/>
    <mergeCell ref="P39:P40"/>
    <mergeCell ref="Q39:Q40"/>
    <mergeCell ref="P37:P38"/>
    <mergeCell ref="Q37:Q38"/>
    <mergeCell ref="A51:A52"/>
    <mergeCell ref="B51:G52"/>
    <mergeCell ref="Z51:Z52"/>
    <mergeCell ref="AA51:AA52"/>
    <mergeCell ref="Z45:Z46"/>
    <mergeCell ref="AA45:AA46"/>
    <mergeCell ref="A47:A48"/>
    <mergeCell ref="B47:G48"/>
    <mergeCell ref="Z47:Z48"/>
    <mergeCell ref="AA47:AA48"/>
    <mergeCell ref="A57:A58"/>
    <mergeCell ref="B57:G58"/>
    <mergeCell ref="Z57:Z58"/>
    <mergeCell ref="AA57:AA58"/>
    <mergeCell ref="A59:A60"/>
    <mergeCell ref="B59:G60"/>
    <mergeCell ref="Z59:Z60"/>
    <mergeCell ref="AA59:AA60"/>
    <mergeCell ref="A53:A54"/>
    <mergeCell ref="B53:G54"/>
    <mergeCell ref="Z53:Z54"/>
    <mergeCell ref="AA53:AA54"/>
    <mergeCell ref="A55:A56"/>
    <mergeCell ref="B55:G56"/>
    <mergeCell ref="Z55:Z56"/>
    <mergeCell ref="AA55:AA56"/>
    <mergeCell ref="A65:A66"/>
    <mergeCell ref="B65:G66"/>
    <mergeCell ref="Z65:Z66"/>
    <mergeCell ref="AA65:AA66"/>
    <mergeCell ref="A67:A68"/>
    <mergeCell ref="B67:G68"/>
    <mergeCell ref="Z67:Z68"/>
    <mergeCell ref="AA67:AA68"/>
    <mergeCell ref="A61:A62"/>
    <mergeCell ref="B61:G62"/>
    <mergeCell ref="Z61:Z62"/>
    <mergeCell ref="AA61:AA62"/>
    <mergeCell ref="A63:A64"/>
    <mergeCell ref="B63:G64"/>
    <mergeCell ref="Z63:Z64"/>
    <mergeCell ref="AA63:AA64"/>
    <mergeCell ref="A69:A70"/>
    <mergeCell ref="B69:G70"/>
    <mergeCell ref="Z69:Z70"/>
    <mergeCell ref="AA69:AA70"/>
    <mergeCell ref="A71:A72"/>
    <mergeCell ref="B71:G72"/>
    <mergeCell ref="Z71:Z72"/>
    <mergeCell ref="AA71:AA72"/>
    <mergeCell ref="W77:X77"/>
    <mergeCell ref="B27:G28"/>
    <mergeCell ref="P27:P28"/>
    <mergeCell ref="Q27:Q28"/>
    <mergeCell ref="A29:A30"/>
    <mergeCell ref="A37:A38"/>
    <mergeCell ref="B37:G38"/>
    <mergeCell ref="B39:G40"/>
    <mergeCell ref="Q29:Q30"/>
    <mergeCell ref="A73:A74"/>
    <mergeCell ref="B73:G74"/>
    <mergeCell ref="Z73:Z74"/>
    <mergeCell ref="AA73:AA74"/>
    <mergeCell ref="B29:G30"/>
    <mergeCell ref="O15:T15"/>
    <mergeCell ref="O14:T14"/>
    <mergeCell ref="B33:G34"/>
    <mergeCell ref="B35:G36"/>
    <mergeCell ref="Q35:Q36"/>
    <mergeCell ref="I18:M19"/>
    <mergeCell ref="P33:P34"/>
    <mergeCell ref="Q33:Q34"/>
    <mergeCell ref="P35:P36"/>
    <mergeCell ref="AI18:AI20"/>
    <mergeCell ref="U18:U20"/>
    <mergeCell ref="V18:AA20"/>
    <mergeCell ref="AB18:AB20"/>
    <mergeCell ref="AC18:AG19"/>
    <mergeCell ref="AH18:AH20"/>
    <mergeCell ref="V26:AA30"/>
    <mergeCell ref="AI26:AI30"/>
    <mergeCell ref="Q18:Q20"/>
    <mergeCell ref="V15:X15"/>
    <mergeCell ref="Y15:AA15"/>
    <mergeCell ref="AB15:AC15"/>
    <mergeCell ref="AD15:AI15"/>
    <mergeCell ref="U21:U25"/>
    <mergeCell ref="V21:AA25"/>
    <mergeCell ref="AI21:AI25"/>
    <mergeCell ref="O16:T16"/>
  </mergeCells>
  <conditionalFormatting sqref="S21:S22">
    <cfRule type="containsText" priority="125" dxfId="2" operator="containsText" stopIfTrue="1" text="riesgo extrema">
      <formula>NOT(ISERROR(SEARCH("riesgo extrema",S21)))</formula>
    </cfRule>
    <cfRule type="containsText" priority="126" dxfId="2" operator="containsText" stopIfTrue="1" text="riesgo extrema">
      <formula>NOT(ISERROR(SEARCH("riesgo extrema",S21)))</formula>
    </cfRule>
    <cfRule type="containsText" priority="127" dxfId="0" operator="containsText" stopIfTrue="1" text="riesgo moderada">
      <formula>NOT(ISERROR(SEARCH("riesgo moderada",S21)))</formula>
    </cfRule>
    <cfRule type="containsText" priority="128" dxfId="1" operator="containsText" stopIfTrue="1" text="Riesgo alta">
      <formula>NOT(ISERROR(SEARCH("Riesgo alta",S21)))</formula>
    </cfRule>
    <cfRule type="containsText" priority="129" dxfId="7" operator="containsText" stopIfTrue="1" text="Riesgo baja">
      <formula>NOT(ISERROR(SEARCH("Riesgo baja",S21)))</formula>
    </cfRule>
  </conditionalFormatting>
  <conditionalFormatting sqref="Q21 Q23 Q25 AA43 AA45 AA47 AA49 AA51 AA53 AA55 AA57 AA59 AA61 AA63 AA65 AA67 AA69 AA71 AA73">
    <cfRule type="containsText" priority="119" dxfId="1" operator="containsText" stopIfTrue="1" text="Riesgo Alto">
      <formula>NOT(ISERROR(SEARCH("Riesgo Alto",Q21)))</formula>
    </cfRule>
    <cfRule type="containsText" priority="120" dxfId="0" operator="containsText" stopIfTrue="1" text="Riesgo Moderado">
      <formula>NOT(ISERROR(SEARCH("Riesgo Moderado",Q21)))</formula>
    </cfRule>
    <cfRule type="containsText" priority="121" dxfId="7" operator="containsText" stopIfTrue="1" text="Riesgo Bajo">
      <formula>NOT(ISERROR(SEARCH("Riesgo Bajo",Q21)))</formula>
    </cfRule>
    <cfRule type="containsText" priority="122" dxfId="1" operator="containsText" stopIfTrue="1" text="Riesgo Alto">
      <formula>NOT(ISERROR(SEARCH("Riesgo Alto",Q21)))</formula>
    </cfRule>
    <cfRule type="containsText" priority="123" dxfId="122" operator="containsText" stopIfTrue="1" text="Riesgo Extremo">
      <formula>NOT(ISERROR(SEARCH("Riesgo Extremo",Q21)))</formula>
    </cfRule>
  </conditionalFormatting>
  <conditionalFormatting sqref="Q21 Q23 Q25 AA43 AA45 AA47 AA49 AA51 AA53 AA55 AA57 AA59 AA61 AA63 AA65 AA67 AA69 AA71 AA73">
    <cfRule type="containsText" priority="118" dxfId="6" operator="containsText" stopIfTrue="1" text="Riesgo Extremo">
      <formula>NOT(ISERROR(SEARCH("Riesgo Extremo",Q21)))</formula>
    </cfRule>
  </conditionalFormatting>
  <conditionalFormatting sqref="Q31">
    <cfRule type="containsText" priority="65" dxfId="1" operator="containsText" stopIfTrue="1" text="Riesgo Alto">
      <formula>NOT(ISERROR(SEARCH("Riesgo Alto",Q31)))</formula>
    </cfRule>
    <cfRule type="containsText" priority="66" dxfId="0" operator="containsText" stopIfTrue="1" text="Riesgo Moderado">
      <formula>NOT(ISERROR(SEARCH("Riesgo Moderado",Q31)))</formula>
    </cfRule>
    <cfRule type="containsText" priority="67" dxfId="7" operator="containsText" stopIfTrue="1" text="Riesgo Bajo">
      <formula>NOT(ISERROR(SEARCH("Riesgo Bajo",Q31)))</formula>
    </cfRule>
    <cfRule type="containsText" priority="68" dxfId="1" operator="containsText" stopIfTrue="1" text="Riesgo Alto">
      <formula>NOT(ISERROR(SEARCH("Riesgo Alto",Q31)))</formula>
    </cfRule>
    <cfRule type="containsText" priority="69" dxfId="122" operator="containsText" stopIfTrue="1" text="Riesgo Extremo">
      <formula>NOT(ISERROR(SEARCH("Riesgo Extremo",Q31)))</formula>
    </cfRule>
  </conditionalFormatting>
  <conditionalFormatting sqref="Q31">
    <cfRule type="containsText" priority="64" dxfId="6" operator="containsText" stopIfTrue="1" text="Riesgo Extremo">
      <formula>NOT(ISERROR(SEARCH("Riesgo Extremo",Q31)))</formula>
    </cfRule>
  </conditionalFormatting>
  <conditionalFormatting sqref="Q27">
    <cfRule type="containsText" priority="77" dxfId="1" operator="containsText" stopIfTrue="1" text="Riesgo Alto">
      <formula>NOT(ISERROR(SEARCH("Riesgo Alto",Q27)))</formula>
    </cfRule>
    <cfRule type="containsText" priority="78" dxfId="0" operator="containsText" stopIfTrue="1" text="Riesgo Moderado">
      <formula>NOT(ISERROR(SEARCH("Riesgo Moderado",Q27)))</formula>
    </cfRule>
    <cfRule type="containsText" priority="79" dxfId="7" operator="containsText" stopIfTrue="1" text="Riesgo Bajo">
      <formula>NOT(ISERROR(SEARCH("Riesgo Bajo",Q27)))</formula>
    </cfRule>
    <cfRule type="containsText" priority="80" dxfId="1" operator="containsText" stopIfTrue="1" text="Riesgo Alto">
      <formula>NOT(ISERROR(SEARCH("Riesgo Alto",Q27)))</formula>
    </cfRule>
    <cfRule type="containsText" priority="81" dxfId="122" operator="containsText" stopIfTrue="1" text="Riesgo Extremo">
      <formula>NOT(ISERROR(SEARCH("Riesgo Extremo",Q27)))</formula>
    </cfRule>
  </conditionalFormatting>
  <conditionalFormatting sqref="Q27">
    <cfRule type="containsText" priority="76" dxfId="6" operator="containsText" stopIfTrue="1" text="Riesgo Extremo">
      <formula>NOT(ISERROR(SEARCH("Riesgo Extremo",Q27)))</formula>
    </cfRule>
  </conditionalFormatting>
  <conditionalFormatting sqref="Q29">
    <cfRule type="containsText" priority="71" dxfId="1" operator="containsText" stopIfTrue="1" text="Riesgo Alto">
      <formula>NOT(ISERROR(SEARCH("Riesgo Alto",Q29)))</formula>
    </cfRule>
    <cfRule type="containsText" priority="72" dxfId="0" operator="containsText" stopIfTrue="1" text="Riesgo Moderado">
      <formula>NOT(ISERROR(SEARCH("Riesgo Moderado",Q29)))</formula>
    </cfRule>
    <cfRule type="containsText" priority="73" dxfId="7" operator="containsText" stopIfTrue="1" text="Riesgo Bajo">
      <formula>NOT(ISERROR(SEARCH("Riesgo Bajo",Q29)))</formula>
    </cfRule>
    <cfRule type="containsText" priority="74" dxfId="1" operator="containsText" stopIfTrue="1" text="Riesgo Alto">
      <formula>NOT(ISERROR(SEARCH("Riesgo Alto",Q29)))</formula>
    </cfRule>
    <cfRule type="containsText" priority="75" dxfId="122" operator="containsText" stopIfTrue="1" text="Riesgo Extremo">
      <formula>NOT(ISERROR(SEARCH("Riesgo Extremo",Q29)))</formula>
    </cfRule>
  </conditionalFormatting>
  <conditionalFormatting sqref="Q29">
    <cfRule type="containsText" priority="70" dxfId="6" operator="containsText" stopIfTrue="1" text="Riesgo Extremo">
      <formula>NOT(ISERROR(SEARCH("Riesgo Extremo",Q29)))</formula>
    </cfRule>
  </conditionalFormatting>
  <conditionalFormatting sqref="Q33">
    <cfRule type="containsText" priority="59" dxfId="1" operator="containsText" stopIfTrue="1" text="Riesgo Alto">
      <formula>NOT(ISERROR(SEARCH("Riesgo Alto",Q33)))</formula>
    </cfRule>
    <cfRule type="containsText" priority="60" dxfId="0" operator="containsText" stopIfTrue="1" text="Riesgo Moderado">
      <formula>NOT(ISERROR(SEARCH("Riesgo Moderado",Q33)))</formula>
    </cfRule>
    <cfRule type="containsText" priority="61" dxfId="7" operator="containsText" stopIfTrue="1" text="Riesgo Bajo">
      <formula>NOT(ISERROR(SEARCH("Riesgo Bajo",Q33)))</formula>
    </cfRule>
    <cfRule type="containsText" priority="62" dxfId="1" operator="containsText" stopIfTrue="1" text="Riesgo Alto">
      <formula>NOT(ISERROR(SEARCH("Riesgo Alto",Q33)))</formula>
    </cfRule>
    <cfRule type="containsText" priority="63" dxfId="122" operator="containsText" stopIfTrue="1" text="Riesgo Extremo">
      <formula>NOT(ISERROR(SEARCH("Riesgo Extremo",Q33)))</formula>
    </cfRule>
  </conditionalFormatting>
  <conditionalFormatting sqref="Q33">
    <cfRule type="containsText" priority="58" dxfId="6" operator="containsText" stopIfTrue="1" text="Riesgo Extremo">
      <formula>NOT(ISERROR(SEARCH("Riesgo Extremo",Q33)))</formula>
    </cfRule>
  </conditionalFormatting>
  <conditionalFormatting sqref="Q35">
    <cfRule type="containsText" priority="53" dxfId="1" operator="containsText" stopIfTrue="1" text="Riesgo Alto">
      <formula>NOT(ISERROR(SEARCH("Riesgo Alto",Q35)))</formula>
    </cfRule>
    <cfRule type="containsText" priority="54" dxfId="0" operator="containsText" stopIfTrue="1" text="Riesgo Moderado">
      <formula>NOT(ISERROR(SEARCH("Riesgo Moderado",Q35)))</formula>
    </cfRule>
    <cfRule type="containsText" priority="55" dxfId="7" operator="containsText" stopIfTrue="1" text="Riesgo Bajo">
      <formula>NOT(ISERROR(SEARCH("Riesgo Bajo",Q35)))</formula>
    </cfRule>
    <cfRule type="containsText" priority="56" dxfId="1" operator="containsText" stopIfTrue="1" text="Riesgo Alto">
      <formula>NOT(ISERROR(SEARCH("Riesgo Alto",Q35)))</formula>
    </cfRule>
    <cfRule type="containsText" priority="57" dxfId="122" operator="containsText" stopIfTrue="1" text="Riesgo Extremo">
      <formula>NOT(ISERROR(SEARCH("Riesgo Extremo",Q35)))</formula>
    </cfRule>
  </conditionalFormatting>
  <conditionalFormatting sqref="Q35">
    <cfRule type="containsText" priority="52" dxfId="6" operator="containsText" stopIfTrue="1" text="Riesgo Extremo">
      <formula>NOT(ISERROR(SEARCH("Riesgo Extremo",Q35)))</formula>
    </cfRule>
  </conditionalFormatting>
  <conditionalFormatting sqref="Q37">
    <cfRule type="containsText" priority="47" dxfId="1" operator="containsText" stopIfTrue="1" text="Riesgo Alto">
      <formula>NOT(ISERROR(SEARCH("Riesgo Alto",Q37)))</formula>
    </cfRule>
    <cfRule type="containsText" priority="48" dxfId="0" operator="containsText" stopIfTrue="1" text="Riesgo Moderado">
      <formula>NOT(ISERROR(SEARCH("Riesgo Moderado",Q37)))</formula>
    </cfRule>
    <cfRule type="containsText" priority="49" dxfId="7" operator="containsText" stopIfTrue="1" text="Riesgo Bajo">
      <formula>NOT(ISERROR(SEARCH("Riesgo Bajo",Q37)))</formula>
    </cfRule>
    <cfRule type="containsText" priority="50" dxfId="1" operator="containsText" stopIfTrue="1" text="Riesgo Alto">
      <formula>NOT(ISERROR(SEARCH("Riesgo Alto",Q37)))</formula>
    </cfRule>
    <cfRule type="containsText" priority="51" dxfId="122" operator="containsText" stopIfTrue="1" text="Riesgo Extremo">
      <formula>NOT(ISERROR(SEARCH("Riesgo Extremo",Q37)))</formula>
    </cfRule>
  </conditionalFormatting>
  <conditionalFormatting sqref="Q37">
    <cfRule type="containsText" priority="46" dxfId="6" operator="containsText" stopIfTrue="1" text="Riesgo Extremo">
      <formula>NOT(ISERROR(SEARCH("Riesgo Extremo",Q37)))</formula>
    </cfRule>
  </conditionalFormatting>
  <conditionalFormatting sqref="Q39">
    <cfRule type="containsText" priority="41" dxfId="1" operator="containsText" stopIfTrue="1" text="Riesgo Alto">
      <formula>NOT(ISERROR(SEARCH("Riesgo Alto",Q39)))</formula>
    </cfRule>
    <cfRule type="containsText" priority="42" dxfId="0" operator="containsText" stopIfTrue="1" text="Riesgo Moderado">
      <formula>NOT(ISERROR(SEARCH("Riesgo Moderado",Q39)))</formula>
    </cfRule>
    <cfRule type="containsText" priority="43" dxfId="7" operator="containsText" stopIfTrue="1" text="Riesgo Bajo">
      <formula>NOT(ISERROR(SEARCH("Riesgo Bajo",Q39)))</formula>
    </cfRule>
    <cfRule type="containsText" priority="44" dxfId="1" operator="containsText" stopIfTrue="1" text="Riesgo Alto">
      <formula>NOT(ISERROR(SEARCH("Riesgo Alto",Q39)))</formula>
    </cfRule>
    <cfRule type="containsText" priority="45" dxfId="122" operator="containsText" stopIfTrue="1" text="Riesgo Extremo">
      <formula>NOT(ISERROR(SEARCH("Riesgo Extremo",Q39)))</formula>
    </cfRule>
  </conditionalFormatting>
  <conditionalFormatting sqref="Q39">
    <cfRule type="containsText" priority="40" dxfId="6" operator="containsText" stopIfTrue="1" text="Riesgo Extremo">
      <formula>NOT(ISERROR(SEARCH("Riesgo Extremo",Q39)))</formula>
    </cfRule>
  </conditionalFormatting>
  <conditionalFormatting sqref="Q41">
    <cfRule type="containsText" priority="35" dxfId="1" operator="containsText" stopIfTrue="1" text="Riesgo Alto">
      <formula>NOT(ISERROR(SEARCH("Riesgo Alto",Q41)))</formula>
    </cfRule>
    <cfRule type="containsText" priority="36" dxfId="0" operator="containsText" stopIfTrue="1" text="Riesgo Moderado">
      <formula>NOT(ISERROR(SEARCH("Riesgo Moderado",Q41)))</formula>
    </cfRule>
    <cfRule type="containsText" priority="37" dxfId="7" operator="containsText" stopIfTrue="1" text="Riesgo Bajo">
      <formula>NOT(ISERROR(SEARCH("Riesgo Bajo",Q41)))</formula>
    </cfRule>
    <cfRule type="containsText" priority="38" dxfId="1" operator="containsText" stopIfTrue="1" text="Riesgo Alto">
      <formula>NOT(ISERROR(SEARCH("Riesgo Alto",Q41)))</formula>
    </cfRule>
    <cfRule type="containsText" priority="39" dxfId="122" operator="containsText" stopIfTrue="1" text="Riesgo Extremo">
      <formula>NOT(ISERROR(SEARCH("Riesgo Extremo",Q41)))</formula>
    </cfRule>
  </conditionalFormatting>
  <conditionalFormatting sqref="Q41">
    <cfRule type="containsText" priority="34" dxfId="6" operator="containsText" stopIfTrue="1" text="Riesgo Extremo">
      <formula>NOT(ISERROR(SEARCH("Riesgo Extremo",Q41)))</formula>
    </cfRule>
  </conditionalFormatting>
  <conditionalFormatting sqref="AI20">
    <cfRule type="cellIs" priority="7" dxfId="7" operator="equal">
      <formula>"viable"</formula>
    </cfRule>
    <cfRule type="cellIs" priority="8" dxfId="0" operator="equal">
      <formula>"factible"</formula>
    </cfRule>
    <cfRule type="cellIs" priority="9" dxfId="1" operator="equal">
      <formula>"inviable"</formula>
    </cfRule>
  </conditionalFormatting>
  <conditionalFormatting sqref="P20">
    <cfRule type="containsText" priority="11" dxfId="1" operator="containsText" stopIfTrue="1" text="Riesgo Alto">
      <formula>NOT(ISERROR(SEARCH("Riesgo Alto",P20)))</formula>
    </cfRule>
    <cfRule type="containsText" priority="12" dxfId="0" operator="containsText" stopIfTrue="1" text="Riesgo Moderado">
      <formula>NOT(ISERROR(SEARCH("Riesgo Moderado",P20)))</formula>
    </cfRule>
    <cfRule type="containsText" priority="13" dxfId="7" operator="containsText" stopIfTrue="1" text="Riesgo Bajo">
      <formula>NOT(ISERROR(SEARCH("Riesgo Bajo",P20)))</formula>
    </cfRule>
    <cfRule type="containsText" priority="14" dxfId="1" operator="containsText" stopIfTrue="1" text="Riesgo Alto">
      <formula>NOT(ISERROR(SEARCH("Riesgo Alto",P20)))</formula>
    </cfRule>
    <cfRule type="containsText" priority="15" dxfId="122" operator="containsText" stopIfTrue="1" text="Riesgo Extremo">
      <formula>NOT(ISERROR(SEARCH("Riesgo Extremo",P20)))</formula>
    </cfRule>
  </conditionalFormatting>
  <conditionalFormatting sqref="P20">
    <cfRule type="containsText" priority="10" dxfId="6" operator="containsText" stopIfTrue="1" text="Riesgo Extremo">
      <formula>NOT(ISERROR(SEARCH("Riesgo Extremo",P20)))</formula>
    </cfRule>
  </conditionalFormatting>
  <conditionalFormatting sqref="AI21:AI25">
    <cfRule type="cellIs" priority="4" dxfId="7" operator="equal">
      <formula>"viable"</formula>
    </cfRule>
    <cfRule type="cellIs" priority="5" dxfId="0" operator="equal">
      <formula>"factible"</formula>
    </cfRule>
    <cfRule type="cellIs" priority="6" dxfId="1" operator="equal">
      <formula>"inviable"</formula>
    </cfRule>
  </conditionalFormatting>
  <conditionalFormatting sqref="AI26:AI30">
    <cfRule type="cellIs" priority="1" dxfId="7" operator="equal">
      <formula>"viable"</formula>
    </cfRule>
    <cfRule type="cellIs" priority="2" dxfId="0" operator="equal">
      <formula>"factible"</formula>
    </cfRule>
    <cfRule type="cellIs" priority="3" dxfId="1" operator="equal">
      <formula>"inviable"</formula>
    </cfRule>
  </conditionalFormatting>
  <dataValidations count="4">
    <dataValidation type="list" allowBlank="1" showInputMessage="1" showErrorMessage="1" sqref="I22:M22 I38:M38 I42:M42 I36:M36 I34:M34 I32:M32 I30:M30 I28:M28 I26:M26 I72:W72 I40:M40 I44:W44 I46:W46 I48:W48 I50:W50 I52:W52 I54:W54 I56:W56 I58:W58 I60:W60 I74:W74 I62:W62 I64:W64 I66:W66 I68:W68 I70:W70 I24:M24">
      <formula1>$K$13:$K$16</formula1>
    </dataValidation>
    <dataValidation type="list" allowBlank="1" showInputMessage="1" showErrorMessage="1" sqref="I73:W73 I63:W63 I65:W65 I67:W67 I69:W69 I25:M25 I37:M37 I41:M41 I35:M35 I33:M33 I31:M31 I29:M29 I27:M27 I23:M23 J21:M21 I39:M39 I43:W43 I45:W45 I47:W47 I49:W49 I51:W51 I53:W53 I55:W55 I57:W57 I59:W59 I61:W61 I71:W71">
      <formula1>$A$13:$A$16</formula1>
    </dataValidation>
    <dataValidation type="list" allowBlank="1" showInputMessage="1" showErrorMessage="1" sqref="AC20:AG20">
      <formula1>$A$13:$A$17</formula1>
    </dataValidation>
    <dataValidation type="list" allowBlank="1" showInputMessage="1" showErrorMessage="1" sqref="AC21:AG30">
      <formula1>$B$15:$B$19</formula1>
    </dataValidation>
  </dataValidations>
  <printOptions/>
  <pageMargins left="0.75" right="0.75" top="1" bottom="1" header="0.3" footer="0.3"/>
  <pageSetup orientation="portrait"/>
  <drawing r:id="rId3"/>
  <legacyDrawing r:id="rId2"/>
</worksheet>
</file>

<file path=xl/worksheets/sheet5.xml><?xml version="1.0" encoding="utf-8"?>
<worksheet xmlns="http://schemas.openxmlformats.org/spreadsheetml/2006/main" xmlns:r="http://schemas.openxmlformats.org/officeDocument/2006/relationships">
  <sheetPr codeName="Hoja5"/>
  <dimension ref="A2:IU80"/>
  <sheetViews>
    <sheetView showGridLines="0" zoomScale="55" zoomScaleNormal="55" zoomScalePageLayoutView="0" workbookViewId="0" topLeftCell="Z71">
      <selection activeCell="AN81" sqref="AN81"/>
    </sheetView>
  </sheetViews>
  <sheetFormatPr defaultColWidth="11.421875" defaultRowHeight="12.75"/>
  <cols>
    <col min="1" max="1" width="9.140625" style="148" customWidth="1"/>
    <col min="2" max="2" width="33.28125" style="148" customWidth="1"/>
    <col min="3" max="4" width="11.28125" style="148" customWidth="1"/>
    <col min="5" max="5" width="30.7109375" style="148" customWidth="1"/>
    <col min="6" max="6" width="13.140625" style="148" customWidth="1"/>
    <col min="7" max="7" width="43.421875" style="148" customWidth="1"/>
    <col min="8" max="8" width="9.140625" style="148" customWidth="1"/>
    <col min="9" max="9" width="16.421875" style="148" customWidth="1"/>
    <col min="10" max="10" width="22.421875" style="148" customWidth="1"/>
    <col min="11" max="11" width="32.00390625" style="148" customWidth="1"/>
    <col min="12" max="14" width="22.421875" style="148" customWidth="1"/>
    <col min="15" max="15" width="19.140625" style="149" customWidth="1"/>
    <col min="16" max="17" width="14.00390625" style="149" customWidth="1"/>
    <col min="18" max="18" width="21.00390625" style="148" hidden="1" customWidth="1"/>
    <col min="19" max="21" width="10.28125" style="148" customWidth="1"/>
    <col min="22" max="22" width="37.57421875" style="148" customWidth="1"/>
    <col min="23" max="24" width="0" style="148" hidden="1" customWidth="1"/>
    <col min="25" max="25" width="29.7109375" style="148" customWidth="1"/>
    <col min="26" max="26" width="42.8515625" style="148" customWidth="1"/>
    <col min="27" max="27" width="17.28125" style="148" customWidth="1"/>
    <col min="28" max="28" width="21.57421875" style="148" customWidth="1"/>
    <col min="29" max="29" width="26.57421875" style="148" customWidth="1"/>
    <col min="30" max="30" width="17.7109375" style="148" customWidth="1"/>
    <col min="31" max="31" width="25.140625" style="148" customWidth="1"/>
    <col min="32" max="32" width="43.8515625" style="148" customWidth="1"/>
    <col min="33" max="33" width="23.421875" style="148" customWidth="1"/>
    <col min="34" max="34" width="11.421875" style="148" customWidth="1"/>
    <col min="35" max="35" width="17.140625" style="148" customWidth="1"/>
    <col min="36" max="16384" width="11.421875" style="148" customWidth="1"/>
  </cols>
  <sheetData>
    <row r="1" ht="1.5" customHeight="1"/>
    <row r="2" spans="1:18" ht="1.5" customHeight="1">
      <c r="A2" s="88"/>
      <c r="B2" s="88"/>
      <c r="C2" s="88"/>
      <c r="D2" s="88"/>
      <c r="E2" s="88"/>
      <c r="F2" s="88"/>
      <c r="G2" s="88"/>
      <c r="H2" s="88"/>
      <c r="I2" s="88"/>
      <c r="J2" s="88"/>
      <c r="K2" s="88"/>
      <c r="L2" s="88"/>
      <c r="M2" s="88"/>
      <c r="N2" s="88"/>
      <c r="O2" s="91"/>
      <c r="P2" s="91"/>
      <c r="Q2" s="91"/>
      <c r="R2" s="88"/>
    </row>
    <row r="3" spans="1:18" ht="1.5" customHeight="1">
      <c r="A3" s="88"/>
      <c r="B3" s="88"/>
      <c r="C3" s="88"/>
      <c r="D3" s="88"/>
      <c r="E3" s="88"/>
      <c r="F3" s="88"/>
      <c r="G3" s="88"/>
      <c r="H3" s="88"/>
      <c r="I3" s="88"/>
      <c r="J3" s="88"/>
      <c r="K3" s="88"/>
      <c r="L3" s="88"/>
      <c r="M3" s="88"/>
      <c r="N3" s="88"/>
      <c r="O3" s="91"/>
      <c r="P3" s="91"/>
      <c r="Q3" s="91"/>
      <c r="R3" s="88"/>
    </row>
    <row r="4" spans="1:18" ht="1.5" customHeight="1" thickBot="1">
      <c r="A4" s="88"/>
      <c r="B4" s="88"/>
      <c r="C4" s="88"/>
      <c r="D4" s="88"/>
      <c r="E4" s="88"/>
      <c r="F4" s="88"/>
      <c r="G4" s="88"/>
      <c r="H4" s="88"/>
      <c r="I4" s="88"/>
      <c r="J4" s="88"/>
      <c r="K4" s="88"/>
      <c r="L4" s="88"/>
      <c r="M4" s="88"/>
      <c r="N4" s="88"/>
      <c r="O4" s="91"/>
      <c r="P4" s="91"/>
      <c r="Q4" s="91"/>
      <c r="R4" s="88"/>
    </row>
    <row r="5" spans="1:255" ht="25.5" customHeight="1">
      <c r="A5" s="716"/>
      <c r="B5" s="717"/>
      <c r="C5" s="722" t="s">
        <v>1</v>
      </c>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3" t="s">
        <v>295</v>
      </c>
      <c r="AF5" s="724"/>
      <c r="AG5" s="692" t="s">
        <v>296</v>
      </c>
      <c r="AH5" s="692"/>
      <c r="AI5" s="692"/>
      <c r="AJ5" s="692"/>
      <c r="AK5" s="693"/>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3.25" customHeight="1">
      <c r="A6" s="718"/>
      <c r="B6" s="719"/>
      <c r="C6" s="694" t="s">
        <v>142</v>
      </c>
      <c r="D6" s="694"/>
      <c r="E6" s="694"/>
      <c r="F6" s="694"/>
      <c r="G6" s="694" t="s">
        <v>297</v>
      </c>
      <c r="H6" s="694"/>
      <c r="I6" s="694"/>
      <c r="J6" s="694"/>
      <c r="K6" s="694"/>
      <c r="L6" s="694"/>
      <c r="M6" s="694"/>
      <c r="N6" s="694"/>
      <c r="O6" s="694"/>
      <c r="P6" s="694"/>
      <c r="Q6" s="694"/>
      <c r="R6" s="694"/>
      <c r="S6" s="694"/>
      <c r="T6" s="694"/>
      <c r="U6" s="694"/>
      <c r="V6" s="694"/>
      <c r="W6" s="694"/>
      <c r="X6" s="694"/>
      <c r="Y6" s="694"/>
      <c r="Z6" s="694"/>
      <c r="AA6" s="694"/>
      <c r="AB6" s="694"/>
      <c r="AC6" s="694"/>
      <c r="AD6" s="694"/>
      <c r="AE6" s="695" t="s">
        <v>298</v>
      </c>
      <c r="AF6" s="696"/>
      <c r="AG6" s="697">
        <v>2</v>
      </c>
      <c r="AH6" s="697"/>
      <c r="AI6" s="697"/>
      <c r="AJ6" s="697"/>
      <c r="AK6" s="698"/>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49.5" customHeight="1" thickBot="1">
      <c r="A7" s="720"/>
      <c r="B7" s="721"/>
      <c r="C7" s="699" t="s">
        <v>299</v>
      </c>
      <c r="D7" s="699"/>
      <c r="E7" s="699"/>
      <c r="F7" s="699"/>
      <c r="G7" s="699" t="s">
        <v>300</v>
      </c>
      <c r="H7" s="699"/>
      <c r="I7" s="699"/>
      <c r="J7" s="699"/>
      <c r="K7" s="699"/>
      <c r="L7" s="699"/>
      <c r="M7" s="699"/>
      <c r="N7" s="699"/>
      <c r="O7" s="699"/>
      <c r="P7" s="699"/>
      <c r="Q7" s="699"/>
      <c r="R7" s="699"/>
      <c r="S7" s="699"/>
      <c r="T7" s="699"/>
      <c r="U7" s="699"/>
      <c r="V7" s="699"/>
      <c r="W7" s="699"/>
      <c r="X7" s="699"/>
      <c r="Y7" s="699"/>
      <c r="Z7" s="699"/>
      <c r="AA7" s="699"/>
      <c r="AB7" s="699"/>
      <c r="AC7" s="699"/>
      <c r="AD7" s="699"/>
      <c r="AE7" s="700" t="s">
        <v>301</v>
      </c>
      <c r="AF7" s="701"/>
      <c r="AG7" s="702">
        <v>43123</v>
      </c>
      <c r="AH7" s="702"/>
      <c r="AI7" s="702"/>
      <c r="AJ7" s="702"/>
      <c r="AK7" s="703"/>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23.25" customHeight="1" thickBot="1">
      <c r="A8" s="704"/>
      <c r="B8" s="704"/>
      <c r="C8" s="150"/>
      <c r="D8" s="150"/>
      <c r="E8" s="151"/>
      <c r="F8" s="151"/>
      <c r="G8" s="151"/>
      <c r="H8" s="151"/>
      <c r="I8" s="151"/>
      <c r="J8" s="151"/>
      <c r="K8" s="151"/>
      <c r="L8" s="151"/>
      <c r="M8" s="147"/>
      <c r="N8" s="147"/>
      <c r="O8" s="147"/>
      <c r="P8" s="147"/>
      <c r="Q8" s="147"/>
      <c r="R8" s="152"/>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7"/>
      <c r="CN8" s="147"/>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c r="GU8" s="147"/>
      <c r="GV8" s="147"/>
      <c r="GW8" s="147"/>
      <c r="GX8" s="147"/>
      <c r="GY8" s="147"/>
      <c r="GZ8" s="147"/>
      <c r="HA8" s="147"/>
      <c r="HB8" s="147"/>
      <c r="HC8" s="147"/>
      <c r="HD8" s="147"/>
      <c r="HE8" s="147"/>
      <c r="HF8" s="147"/>
      <c r="HG8" s="147"/>
      <c r="HH8" s="147"/>
      <c r="HI8" s="147"/>
      <c r="HJ8" s="147"/>
      <c r="HK8" s="147"/>
      <c r="HL8" s="147"/>
      <c r="HM8" s="147"/>
      <c r="HN8" s="147"/>
      <c r="HO8" s="147"/>
      <c r="HP8" s="147"/>
      <c r="HQ8" s="147"/>
      <c r="HR8" s="147"/>
      <c r="HS8" s="147"/>
      <c r="HT8" s="147"/>
      <c r="HU8" s="147"/>
      <c r="HV8" s="147"/>
      <c r="HW8" s="147"/>
      <c r="HX8" s="147"/>
      <c r="HY8" s="147"/>
      <c r="HZ8" s="147"/>
      <c r="IA8" s="147"/>
      <c r="IB8" s="147"/>
      <c r="IC8" s="147"/>
      <c r="ID8" s="147"/>
      <c r="IE8" s="147"/>
      <c r="IF8" s="147"/>
      <c r="IG8" s="147"/>
      <c r="IH8" s="147"/>
      <c r="II8" s="147"/>
      <c r="IJ8" s="147"/>
      <c r="IK8" s="147"/>
      <c r="IL8" s="147"/>
      <c r="IM8" s="147"/>
      <c r="IN8" s="147"/>
      <c r="IO8" s="147"/>
      <c r="IP8" s="147"/>
      <c r="IQ8" s="147"/>
      <c r="IR8" s="147"/>
      <c r="IS8" s="147"/>
      <c r="IT8" s="147"/>
      <c r="IU8" s="147"/>
    </row>
    <row r="9" spans="1:255" ht="23.25" customHeight="1" thickBot="1">
      <c r="A9" s="178" t="s">
        <v>302</v>
      </c>
      <c r="B9" s="705">
        <v>43168</v>
      </c>
      <c r="C9" s="706"/>
      <c r="D9" s="707" t="s">
        <v>303</v>
      </c>
      <c r="E9" s="708"/>
      <c r="F9" s="708"/>
      <c r="G9" s="708"/>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9"/>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58.5" customHeight="1" thickBot="1">
      <c r="A10" s="710" t="s">
        <v>304</v>
      </c>
      <c r="B10" s="711"/>
      <c r="C10" s="712"/>
      <c r="D10" s="713" t="s">
        <v>329</v>
      </c>
      <c r="E10" s="714"/>
      <c r="F10" s="714"/>
      <c r="G10" s="714"/>
      <c r="H10" s="714"/>
      <c r="I10" s="714"/>
      <c r="J10" s="714"/>
      <c r="K10" s="714"/>
      <c r="L10" s="714"/>
      <c r="M10" s="714"/>
      <c r="N10" s="714"/>
      <c r="O10" s="714"/>
      <c r="P10" s="714"/>
      <c r="Q10" s="714"/>
      <c r="R10" s="714"/>
      <c r="S10" s="714"/>
      <c r="T10" s="714"/>
      <c r="U10" s="714"/>
      <c r="V10" s="714"/>
      <c r="W10" s="714"/>
      <c r="X10" s="714"/>
      <c r="Y10" s="714"/>
      <c r="Z10" s="714"/>
      <c r="AA10" s="714"/>
      <c r="AB10" s="714"/>
      <c r="AC10" s="714"/>
      <c r="AD10" s="714"/>
      <c r="AE10" s="714"/>
      <c r="AF10" s="714"/>
      <c r="AG10" s="714"/>
      <c r="AH10" s="714"/>
      <c r="AI10" s="714"/>
      <c r="AJ10" s="714"/>
      <c r="AK10" s="715"/>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7"/>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8.75" thickBot="1">
      <c r="A11" s="150"/>
      <c r="B11" s="150"/>
      <c r="C11" s="150"/>
      <c r="D11" s="150"/>
      <c r="E11" s="151"/>
      <c r="F11" s="151"/>
      <c r="G11" s="151" t="s">
        <v>305</v>
      </c>
      <c r="H11" s="151"/>
      <c r="I11" s="151"/>
      <c r="J11" s="151"/>
      <c r="K11" s="151"/>
      <c r="L11" s="151"/>
      <c r="M11" s="147"/>
      <c r="N11" s="147"/>
      <c r="O11" s="147"/>
      <c r="P11" s="147"/>
      <c r="Q11" s="147"/>
      <c r="R11" s="152"/>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7"/>
      <c r="EG11" s="147"/>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c r="GU11" s="147"/>
      <c r="GV11" s="147"/>
      <c r="GW11" s="147"/>
      <c r="GX11" s="147"/>
      <c r="GY11" s="147"/>
      <c r="GZ11" s="147"/>
      <c r="HA11" s="147"/>
      <c r="HB11" s="147"/>
      <c r="HC11" s="147"/>
      <c r="HD11" s="147"/>
      <c r="HE11" s="147"/>
      <c r="HF11" s="147"/>
      <c r="HG11" s="147"/>
      <c r="HH11" s="147"/>
      <c r="HI11" s="147"/>
      <c r="HJ11" s="147"/>
      <c r="HK11" s="147"/>
      <c r="HL11" s="147"/>
      <c r="HM11" s="147"/>
      <c r="HN11" s="147"/>
      <c r="HO11" s="147"/>
      <c r="HP11" s="147"/>
      <c r="HQ11" s="147"/>
      <c r="HR11" s="147"/>
      <c r="HS11" s="147"/>
      <c r="HT11" s="147"/>
      <c r="HU11" s="147"/>
      <c r="HV11" s="147"/>
      <c r="HW11" s="147"/>
      <c r="HX11" s="147"/>
      <c r="HY11" s="147"/>
      <c r="HZ11" s="147"/>
      <c r="IA11" s="147"/>
      <c r="IB11" s="147"/>
      <c r="IC11" s="147"/>
      <c r="ID11" s="147"/>
      <c r="IE11" s="147"/>
      <c r="IF11" s="147"/>
      <c r="IG11" s="147"/>
      <c r="IH11" s="147"/>
      <c r="II11" s="147"/>
      <c r="IJ11" s="147"/>
      <c r="IK11" s="147"/>
      <c r="IL11" s="147"/>
      <c r="IM11" s="147"/>
      <c r="IN11" s="147"/>
      <c r="IO11" s="147"/>
      <c r="IP11" s="147"/>
      <c r="IQ11" s="147"/>
      <c r="IR11" s="147"/>
      <c r="IS11" s="147"/>
      <c r="IT11" s="147"/>
      <c r="IU11" s="147"/>
    </row>
    <row r="12" spans="1:255" ht="33" customHeight="1" thickBot="1">
      <c r="A12" s="725" t="s">
        <v>306</v>
      </c>
      <c r="B12" s="726"/>
      <c r="C12" s="726"/>
      <c r="D12" s="726"/>
      <c r="E12" s="726"/>
      <c r="F12" s="726"/>
      <c r="G12" s="726"/>
      <c r="H12" s="726"/>
      <c r="I12" s="726"/>
      <c r="J12" s="726"/>
      <c r="K12" s="726"/>
      <c r="L12" s="726"/>
      <c r="M12" s="726"/>
      <c r="N12" s="726"/>
      <c r="O12" s="726"/>
      <c r="P12" s="726"/>
      <c r="Q12" s="726"/>
      <c r="R12" s="726"/>
      <c r="S12" s="726"/>
      <c r="T12" s="726"/>
      <c r="U12" s="726"/>
      <c r="V12" s="726"/>
      <c r="W12" s="726"/>
      <c r="X12" s="726"/>
      <c r="Y12" s="726"/>
      <c r="Z12" s="726"/>
      <c r="AA12" s="726"/>
      <c r="AB12" s="726"/>
      <c r="AC12" s="726"/>
      <c r="AD12" s="726"/>
      <c r="AE12" s="726"/>
      <c r="AF12" s="726"/>
      <c r="AG12" s="726"/>
      <c r="AH12" s="726"/>
      <c r="AI12" s="726"/>
      <c r="AJ12" s="726"/>
      <c r="AK12" s="72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37.5" customHeight="1" thickBot="1">
      <c r="A13" s="728" t="s">
        <v>307</v>
      </c>
      <c r="B13" s="729"/>
      <c r="C13" s="729"/>
      <c r="D13" s="729"/>
      <c r="E13" s="729"/>
      <c r="F13" s="729"/>
      <c r="G13" s="729"/>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29"/>
      <c r="AG13" s="729"/>
      <c r="AH13" s="729"/>
      <c r="AI13" s="729"/>
      <c r="AJ13" s="729"/>
      <c r="AK13" s="730"/>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147"/>
      <c r="CM13" s="147"/>
      <c r="CN13" s="147"/>
      <c r="CO13" s="147"/>
      <c r="CP13" s="147"/>
      <c r="CQ13" s="147"/>
      <c r="CR13" s="147"/>
      <c r="CS13" s="147"/>
      <c r="CT13" s="147"/>
      <c r="CU13" s="147"/>
      <c r="CV13" s="147"/>
      <c r="CW13" s="147"/>
      <c r="CX13" s="147"/>
      <c r="CY13" s="147"/>
      <c r="CZ13" s="147"/>
      <c r="DA13" s="147"/>
      <c r="DB13" s="147"/>
      <c r="DC13" s="147"/>
      <c r="DD13" s="147"/>
      <c r="DE13" s="147"/>
      <c r="DF13" s="147"/>
      <c r="DG13" s="147"/>
      <c r="DH13" s="147"/>
      <c r="DI13" s="147"/>
      <c r="DJ13" s="147"/>
      <c r="DK13" s="147"/>
      <c r="DL13" s="147"/>
      <c r="DM13" s="147"/>
      <c r="DN13" s="147"/>
      <c r="DO13" s="147"/>
      <c r="DP13" s="147"/>
      <c r="DQ13" s="147"/>
      <c r="DR13" s="147"/>
      <c r="DS13" s="147"/>
      <c r="DT13" s="147"/>
      <c r="DU13" s="147"/>
      <c r="DV13" s="147"/>
      <c r="DW13" s="147"/>
      <c r="DX13" s="147"/>
      <c r="DY13" s="147"/>
      <c r="DZ13" s="147"/>
      <c r="EA13" s="147"/>
      <c r="EB13" s="147"/>
      <c r="EC13" s="147"/>
      <c r="ED13" s="147"/>
      <c r="EE13" s="147"/>
      <c r="EF13" s="147"/>
      <c r="EG13" s="147"/>
      <c r="EH13" s="147"/>
      <c r="EI13" s="147"/>
      <c r="EJ13" s="147"/>
      <c r="EK13" s="147"/>
      <c r="EL13" s="147"/>
      <c r="EM13" s="147"/>
      <c r="EN13" s="147"/>
      <c r="EO13" s="147"/>
      <c r="EP13" s="147"/>
      <c r="EQ13" s="147"/>
      <c r="ER13" s="147"/>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c r="GU13" s="147"/>
      <c r="GV13" s="147"/>
      <c r="GW13" s="147"/>
      <c r="GX13" s="147"/>
      <c r="GY13" s="147"/>
      <c r="GZ13" s="147"/>
      <c r="HA13" s="147"/>
      <c r="HB13" s="147"/>
      <c r="HC13" s="147"/>
      <c r="HD13" s="147"/>
      <c r="HE13" s="147"/>
      <c r="HF13" s="147"/>
      <c r="HG13" s="147"/>
      <c r="HH13" s="147"/>
      <c r="HI13" s="147"/>
      <c r="HJ13" s="147"/>
      <c r="HK13" s="147"/>
      <c r="HL13" s="147"/>
      <c r="HM13" s="147"/>
      <c r="HN13" s="147"/>
      <c r="HO13" s="147"/>
      <c r="HP13" s="147"/>
      <c r="HQ13" s="147"/>
      <c r="HR13" s="147"/>
      <c r="HS13" s="147"/>
      <c r="HT13" s="147"/>
      <c r="HU13" s="147"/>
      <c r="HV13" s="147"/>
      <c r="HW13" s="147"/>
      <c r="HX13" s="147"/>
      <c r="HY13" s="147"/>
      <c r="HZ13" s="147"/>
      <c r="IA13" s="147"/>
      <c r="IB13" s="147"/>
      <c r="IC13" s="147"/>
      <c r="ID13" s="147"/>
      <c r="IE13" s="147"/>
      <c r="IF13" s="147"/>
      <c r="IG13" s="147"/>
      <c r="IH13" s="147"/>
      <c r="II13" s="147"/>
      <c r="IJ13" s="147"/>
      <c r="IK13" s="147"/>
      <c r="IL13" s="147"/>
      <c r="IM13" s="147"/>
      <c r="IN13" s="147"/>
      <c r="IO13" s="147"/>
      <c r="IP13" s="147"/>
      <c r="IQ13" s="147"/>
      <c r="IR13" s="147"/>
      <c r="IS13" s="147"/>
      <c r="IT13" s="147"/>
      <c r="IU13" s="147"/>
    </row>
    <row r="14" spans="1:22" ht="33" customHeight="1" thickBot="1">
      <c r="A14" s="748" t="s">
        <v>119</v>
      </c>
      <c r="B14" s="749"/>
      <c r="C14" s="749"/>
      <c r="D14" s="749"/>
      <c r="E14" s="749"/>
      <c r="F14" s="749"/>
      <c r="G14" s="749"/>
      <c r="H14" s="749"/>
      <c r="I14" s="749"/>
      <c r="J14" s="749"/>
      <c r="K14" s="750"/>
      <c r="L14" s="101"/>
      <c r="M14" s="101"/>
      <c r="N14" s="101"/>
      <c r="O14" s="101"/>
      <c r="P14" s="101"/>
      <c r="Q14" s="101"/>
      <c r="R14" s="101"/>
      <c r="S14" s="101"/>
      <c r="T14" s="101"/>
      <c r="U14" s="101"/>
      <c r="V14" s="101"/>
    </row>
    <row r="15" spans="1:22" ht="18.75" customHeight="1" thickBot="1">
      <c r="A15" s="689"/>
      <c r="B15" s="689"/>
      <c r="C15" s="689"/>
      <c r="D15" s="689"/>
      <c r="E15" s="689"/>
      <c r="F15" s="689"/>
      <c r="G15" s="689"/>
      <c r="H15" s="689"/>
      <c r="I15" s="689"/>
      <c r="J15" s="689"/>
      <c r="K15" s="689"/>
      <c r="L15" s="86"/>
      <c r="M15" s="86"/>
      <c r="N15" s="86"/>
      <c r="O15" s="86"/>
      <c r="P15" s="86"/>
      <c r="Q15" s="86"/>
      <c r="R15" s="86"/>
      <c r="S15" s="86"/>
      <c r="T15" s="86"/>
      <c r="U15" s="86"/>
      <c r="V15" s="86"/>
    </row>
    <row r="16" spans="1:22" ht="18.75" customHeight="1">
      <c r="A16" s="179"/>
      <c r="B16" s="180"/>
      <c r="C16" s="180"/>
      <c r="D16" s="180"/>
      <c r="E16" s="180"/>
      <c r="F16" s="180"/>
      <c r="G16" s="180"/>
      <c r="H16" s="180"/>
      <c r="I16" s="180"/>
      <c r="J16" s="180"/>
      <c r="K16" s="181"/>
      <c r="L16" s="86"/>
      <c r="M16" s="86"/>
      <c r="N16" s="86"/>
      <c r="O16" s="86"/>
      <c r="P16" s="86"/>
      <c r="Q16" s="86"/>
      <c r="R16" s="86"/>
      <c r="S16" s="86"/>
      <c r="T16" s="86"/>
      <c r="U16" s="86"/>
      <c r="V16" s="86"/>
    </row>
    <row r="17" spans="1:22" ht="108" customHeight="1">
      <c r="A17" s="731" t="s">
        <v>308</v>
      </c>
      <c r="B17" s="732"/>
      <c r="C17" s="732"/>
      <c r="D17" s="732"/>
      <c r="E17" s="732"/>
      <c r="F17" s="732"/>
      <c r="G17" s="732"/>
      <c r="H17" s="732"/>
      <c r="I17" s="732"/>
      <c r="J17" s="732"/>
      <c r="K17" s="733"/>
      <c r="L17" s="102"/>
      <c r="M17" s="102"/>
      <c r="N17" s="102"/>
      <c r="O17" s="102"/>
      <c r="P17" s="102"/>
      <c r="Q17" s="102"/>
      <c r="R17" s="102"/>
      <c r="S17" s="102"/>
      <c r="T17" s="102"/>
      <c r="U17" s="102"/>
      <c r="V17" s="102"/>
    </row>
    <row r="18" spans="1:18" ht="152.25" customHeight="1" thickBot="1">
      <c r="A18" s="734"/>
      <c r="B18" s="735"/>
      <c r="C18" s="735"/>
      <c r="D18" s="735"/>
      <c r="E18" s="735"/>
      <c r="F18" s="735"/>
      <c r="G18" s="735"/>
      <c r="H18" s="735"/>
      <c r="I18" s="735"/>
      <c r="J18" s="735"/>
      <c r="K18" s="736"/>
      <c r="L18" s="103"/>
      <c r="M18" s="103"/>
      <c r="N18" s="103"/>
      <c r="O18" s="103"/>
      <c r="P18" s="103"/>
      <c r="Q18" s="103"/>
      <c r="R18" s="103"/>
    </row>
    <row r="19" spans="1:37" ht="30" customHeight="1">
      <c r="A19" s="737" t="s">
        <v>120</v>
      </c>
      <c r="B19" s="738"/>
      <c r="C19" s="739"/>
      <c r="D19" s="739"/>
      <c r="E19" s="739"/>
      <c r="F19" s="739"/>
      <c r="G19" s="742" t="s">
        <v>121</v>
      </c>
      <c r="H19" s="742"/>
      <c r="I19" s="742"/>
      <c r="J19" s="742"/>
      <c r="K19" s="742"/>
      <c r="L19" s="742"/>
      <c r="M19" s="742"/>
      <c r="N19" s="742" t="s">
        <v>122</v>
      </c>
      <c r="O19" s="742"/>
      <c r="P19" s="739" t="s">
        <v>123</v>
      </c>
      <c r="Q19" s="739"/>
      <c r="R19" s="739"/>
      <c r="S19" s="739"/>
      <c r="T19" s="744" t="s">
        <v>124</v>
      </c>
      <c r="U19" s="744"/>
      <c r="V19" s="744"/>
      <c r="W19" s="744"/>
      <c r="X19" s="182"/>
      <c r="Y19" s="745" t="s">
        <v>137</v>
      </c>
      <c r="Z19" s="746"/>
      <c r="AA19" s="746"/>
      <c r="AB19" s="746"/>
      <c r="AC19" s="746"/>
      <c r="AD19" s="746"/>
      <c r="AE19" s="746"/>
      <c r="AF19" s="746"/>
      <c r="AG19" s="746"/>
      <c r="AH19" s="746"/>
      <c r="AI19" s="746"/>
      <c r="AJ19" s="746"/>
      <c r="AK19" s="747"/>
    </row>
    <row r="20" spans="1:37" ht="30" customHeight="1">
      <c r="A20" s="740"/>
      <c r="B20" s="741"/>
      <c r="C20" s="682"/>
      <c r="D20" s="682"/>
      <c r="E20" s="682"/>
      <c r="F20" s="682"/>
      <c r="G20" s="743"/>
      <c r="H20" s="743"/>
      <c r="I20" s="743"/>
      <c r="J20" s="743"/>
      <c r="K20" s="743"/>
      <c r="L20" s="743"/>
      <c r="M20" s="743"/>
      <c r="N20" s="743"/>
      <c r="O20" s="743"/>
      <c r="P20" s="662" t="s">
        <v>125</v>
      </c>
      <c r="Q20" s="682" t="s">
        <v>126</v>
      </c>
      <c r="R20" s="682" t="s">
        <v>126</v>
      </c>
      <c r="S20" s="662" t="s">
        <v>47</v>
      </c>
      <c r="T20" s="661" t="s">
        <v>48</v>
      </c>
      <c r="U20" s="661" t="s">
        <v>309</v>
      </c>
      <c r="V20" s="661" t="s">
        <v>127</v>
      </c>
      <c r="W20" s="661" t="s">
        <v>127</v>
      </c>
      <c r="X20" s="183"/>
      <c r="Y20" s="690" t="s">
        <v>310</v>
      </c>
      <c r="Z20" s="657" t="s">
        <v>139</v>
      </c>
      <c r="AA20" s="786"/>
      <c r="AB20" s="786"/>
      <c r="AC20" s="658"/>
      <c r="AD20" s="657" t="s">
        <v>140</v>
      </c>
      <c r="AE20" s="658"/>
      <c r="AF20" s="646" t="s">
        <v>271</v>
      </c>
      <c r="AG20" s="646" t="s">
        <v>268</v>
      </c>
      <c r="AH20" s="641" t="s">
        <v>269</v>
      </c>
      <c r="AI20" s="642"/>
      <c r="AJ20" s="641" t="s">
        <v>270</v>
      </c>
      <c r="AK20" s="679"/>
    </row>
    <row r="21" spans="1:37" ht="147.75" customHeight="1">
      <c r="A21" s="184" t="s">
        <v>9</v>
      </c>
      <c r="B21" s="185" t="s">
        <v>10</v>
      </c>
      <c r="C21" s="186" t="s">
        <v>47</v>
      </c>
      <c r="D21" s="186" t="s">
        <v>48</v>
      </c>
      <c r="E21" s="186" t="s">
        <v>128</v>
      </c>
      <c r="F21" s="186" t="s">
        <v>129</v>
      </c>
      <c r="G21" s="186" t="s">
        <v>130</v>
      </c>
      <c r="H21" s="187" t="s">
        <v>45</v>
      </c>
      <c r="I21" s="186" t="s">
        <v>46</v>
      </c>
      <c r="J21" s="188" t="s">
        <v>131</v>
      </c>
      <c r="K21" s="188" t="s">
        <v>132</v>
      </c>
      <c r="L21" s="188" t="s">
        <v>133</v>
      </c>
      <c r="M21" s="188" t="s">
        <v>134</v>
      </c>
      <c r="N21" s="188" t="s">
        <v>135</v>
      </c>
      <c r="O21" s="188" t="s">
        <v>311</v>
      </c>
      <c r="P21" s="681"/>
      <c r="Q21" s="683"/>
      <c r="R21" s="683"/>
      <c r="S21" s="681"/>
      <c r="T21" s="662"/>
      <c r="U21" s="662"/>
      <c r="V21" s="662"/>
      <c r="W21" s="662"/>
      <c r="X21" s="189" t="s">
        <v>144</v>
      </c>
      <c r="Y21" s="646"/>
      <c r="Z21" s="189" t="s">
        <v>138</v>
      </c>
      <c r="AA21" s="189" t="s">
        <v>42</v>
      </c>
      <c r="AB21" s="189" t="s">
        <v>145</v>
      </c>
      <c r="AC21" s="189" t="s">
        <v>146</v>
      </c>
      <c r="AD21" s="189" t="s">
        <v>147</v>
      </c>
      <c r="AE21" s="189" t="s">
        <v>148</v>
      </c>
      <c r="AF21" s="647"/>
      <c r="AG21" s="647"/>
      <c r="AH21" s="643"/>
      <c r="AI21" s="644"/>
      <c r="AJ21" s="643"/>
      <c r="AK21" s="680"/>
    </row>
    <row r="22" spans="1:37" ht="126" customHeight="1">
      <c r="A22" s="645">
        <v>1</v>
      </c>
      <c r="B22" s="664" t="s">
        <v>272</v>
      </c>
      <c r="C22" s="169">
        <f>'SPG-F-012'!N21</f>
        <v>3</v>
      </c>
      <c r="D22" s="169">
        <f>'SPG-F-012'!N22</f>
        <v>11</v>
      </c>
      <c r="E22" s="168">
        <f>'SPG-F-012'!P21</f>
        <v>33</v>
      </c>
      <c r="F22" s="669">
        <v>1</v>
      </c>
      <c r="G22" s="286" t="s">
        <v>278</v>
      </c>
      <c r="H22" s="285" t="s">
        <v>181</v>
      </c>
      <c r="I22" s="159"/>
      <c r="J22" s="173">
        <v>15</v>
      </c>
      <c r="K22" s="164">
        <v>15</v>
      </c>
      <c r="L22" s="164">
        <v>30</v>
      </c>
      <c r="M22" s="164">
        <v>15</v>
      </c>
      <c r="N22" s="164">
        <v>25</v>
      </c>
      <c r="O22" s="168">
        <f>IF(L22=0,0,IF(SUM(J22:N22)=0,"",SUM(J22:N22)))</f>
        <v>100</v>
      </c>
      <c r="P22" s="649">
        <f>_xlfn.IFERROR(IF(_xlfn.AVERAGEIF(H22:H24,"X",$O22:$O24)&lt;=50,0,IF(_xlfn.AVERAGEIF(H22:H24,"X",$O22:$O24)&lt;=75,-1,-2)),"")</f>
        <v>-2</v>
      </c>
      <c r="Q22" s="649">
        <f>_xlfn.IFERROR(IF(_xlfn.AVERAGEIF(I22:I24,"X",$O22:$O24)&lt;=50,0,IF(_xlfn.AVERAGEIF(I22:I24,"X",$O22:$O24)&lt;=75,-1,-2)),"")</f>
      </c>
      <c r="R22" s="154">
        <f>IF(COUNTA(H22:I22)=2,"Seleccione una opcion P o I",IF(ISNUMBER(O22),LOOKUP(O22,'DB'!$F$74:$G$76,'DB'!$H$74:$H$76),""))</f>
        <v>-2</v>
      </c>
      <c r="S22" s="645">
        <f>_xlfn.IFERROR(IF(C22+MIN(P22:P24)&lt;1,1,C22+MIN(P22:P24)),"")</f>
        <v>1</v>
      </c>
      <c r="T22" s="645">
        <f ca="1">_xlfn.IFERROR(IF(Q22&lt;&gt;0,IF(MATCH(D22,'SPG-F-012'!K12:K16)+Q22&lt;1,1,OFFSET('SPG-F-012'!K12:K16,MATCH(D22,'SPG-F-012'!K12:K16)+Q22,0,1,1)),D22),D22)</f>
        <v>11</v>
      </c>
      <c r="U22" s="645">
        <f>_xlfn.IFERROR(+T22*S22,)</f>
        <v>11</v>
      </c>
      <c r="V22" s="660" t="str">
        <f>_xlfn.IFERROR(VLOOKUP(U22,'DB'!$B$37:$D$61,2,FALSE),"")</f>
        <v>Riesgo Alto (Z-15)</v>
      </c>
      <c r="W22" s="153">
        <f>IF(COUNTA(#REF!)=1,R22,0)</f>
        <v>-2</v>
      </c>
      <c r="X22" s="153">
        <f>IF(COUNTA(I22)=1,R22,0)</f>
        <v>0</v>
      </c>
      <c r="Y22" s="787" t="s">
        <v>168</v>
      </c>
      <c r="Z22" s="633" t="s">
        <v>292</v>
      </c>
      <c r="AA22" s="633" t="s">
        <v>282</v>
      </c>
      <c r="AB22" s="633" t="s">
        <v>283</v>
      </c>
      <c r="AC22" s="633" t="s">
        <v>285</v>
      </c>
      <c r="AD22" s="634">
        <v>43101</v>
      </c>
      <c r="AE22" s="634">
        <v>43465</v>
      </c>
      <c r="AF22" s="691" t="s">
        <v>293</v>
      </c>
      <c r="AG22" s="632" t="s">
        <v>403</v>
      </c>
      <c r="AH22" s="779">
        <v>1</v>
      </c>
      <c r="AI22" s="780"/>
      <c r="AJ22" s="648"/>
      <c r="AK22" s="648"/>
    </row>
    <row r="23" spans="1:37" ht="126" customHeight="1">
      <c r="A23" s="645"/>
      <c r="B23" s="664"/>
      <c r="C23" s="645" t="str">
        <f>'SPG-F-012'!O21</f>
        <v>Posible (C)</v>
      </c>
      <c r="D23" s="645" t="str">
        <f>'SPG-F-012'!O22</f>
        <v>Mayor</v>
      </c>
      <c r="E23" s="645" t="str">
        <f>'SPG-F-012'!Q21</f>
        <v>Riesgo Extremo (Z-19)</v>
      </c>
      <c r="F23" s="669"/>
      <c r="G23" s="174" t="s">
        <v>280</v>
      </c>
      <c r="H23" s="159" t="s">
        <v>181</v>
      </c>
      <c r="I23" s="159"/>
      <c r="J23" s="173">
        <v>15</v>
      </c>
      <c r="K23" s="164">
        <v>15</v>
      </c>
      <c r="L23" s="164">
        <v>30</v>
      </c>
      <c r="M23" s="164">
        <v>15</v>
      </c>
      <c r="N23" s="164">
        <v>25</v>
      </c>
      <c r="O23" s="168">
        <f aca="true" t="shared" si="0" ref="O23:O67">IF(L23=0,0,IF(SUM(J23:N23)=0,"",SUM(J23:N23)))</f>
        <v>100</v>
      </c>
      <c r="P23" s="649"/>
      <c r="Q23" s="649"/>
      <c r="R23" s="154">
        <f>IF(COUNTA(H23:I23)=2,"Seleccione una opcion P o I",IF(ISNUMBER(O23),LOOKUP(O23,'DB'!$F$74:$G$76,'DB'!$H$74:$H$76),""))</f>
        <v>-2</v>
      </c>
      <c r="S23" s="645"/>
      <c r="T23" s="645"/>
      <c r="U23" s="645"/>
      <c r="V23" s="660"/>
      <c r="W23" s="153">
        <f aca="true" t="shared" si="1" ref="W23:W67">IF(COUNTA(H23)=1,R23,0)</f>
        <v>-2</v>
      </c>
      <c r="X23" s="153">
        <f aca="true" t="shared" si="2" ref="X23:X67">IF(COUNTA(I23)=1,R23,0)</f>
        <v>0</v>
      </c>
      <c r="Y23" s="787"/>
      <c r="Z23" s="633"/>
      <c r="AA23" s="633"/>
      <c r="AB23" s="633"/>
      <c r="AC23" s="633"/>
      <c r="AD23" s="634"/>
      <c r="AE23" s="634"/>
      <c r="AF23" s="691"/>
      <c r="AG23" s="632"/>
      <c r="AH23" s="781"/>
      <c r="AI23" s="782"/>
      <c r="AJ23" s="648"/>
      <c r="AK23" s="648"/>
    </row>
    <row r="24" spans="1:37" ht="141.75" customHeight="1">
      <c r="A24" s="645"/>
      <c r="B24" s="664"/>
      <c r="C24" s="645"/>
      <c r="D24" s="645"/>
      <c r="E24" s="645"/>
      <c r="F24" s="669"/>
      <c r="G24" s="174" t="s">
        <v>281</v>
      </c>
      <c r="H24" s="159" t="s">
        <v>181</v>
      </c>
      <c r="I24" s="159"/>
      <c r="J24" s="173">
        <v>15</v>
      </c>
      <c r="K24" s="164">
        <v>15</v>
      </c>
      <c r="L24" s="164">
        <v>30</v>
      </c>
      <c r="M24" s="164">
        <v>15</v>
      </c>
      <c r="N24" s="164">
        <v>25</v>
      </c>
      <c r="O24" s="168">
        <f t="shared" si="0"/>
        <v>100</v>
      </c>
      <c r="P24" s="649"/>
      <c r="Q24" s="649"/>
      <c r="R24" s="154">
        <f>IF(COUNTA(H24:I24)=2,"Seleccione una opcion P o I",IF(ISNUMBER(O24),LOOKUP(O24,'DB'!$F$74:$G$76,'DB'!$H$74:$H$76),""))</f>
        <v>-2</v>
      </c>
      <c r="S24" s="645"/>
      <c r="T24" s="645"/>
      <c r="U24" s="645"/>
      <c r="V24" s="660"/>
      <c r="W24" s="153">
        <f t="shared" si="1"/>
        <v>-2</v>
      </c>
      <c r="X24" s="153">
        <f t="shared" si="2"/>
        <v>0</v>
      </c>
      <c r="Y24" s="787"/>
      <c r="Z24" s="633"/>
      <c r="AA24" s="633"/>
      <c r="AB24" s="633"/>
      <c r="AC24" s="633"/>
      <c r="AD24" s="634"/>
      <c r="AE24" s="634"/>
      <c r="AF24" s="691"/>
      <c r="AG24" s="632"/>
      <c r="AH24" s="781"/>
      <c r="AI24" s="782"/>
      <c r="AJ24" s="648"/>
      <c r="AK24" s="648"/>
    </row>
    <row r="25" spans="1:37" ht="94.5" customHeight="1">
      <c r="A25" s="169"/>
      <c r="B25" s="664"/>
      <c r="C25" s="169"/>
      <c r="D25" s="169"/>
      <c r="E25" s="645"/>
      <c r="F25" s="669"/>
      <c r="G25" s="174" t="s">
        <v>284</v>
      </c>
      <c r="H25" s="159" t="s">
        <v>181</v>
      </c>
      <c r="I25" s="159"/>
      <c r="J25" s="173">
        <v>15</v>
      </c>
      <c r="K25" s="164">
        <v>0</v>
      </c>
      <c r="L25" s="164">
        <v>30</v>
      </c>
      <c r="M25" s="164">
        <v>15</v>
      </c>
      <c r="N25" s="164">
        <v>25</v>
      </c>
      <c r="O25" s="168">
        <f t="shared" si="0"/>
        <v>85</v>
      </c>
      <c r="P25" s="649"/>
      <c r="Q25" s="649"/>
      <c r="R25" s="154"/>
      <c r="S25" s="645"/>
      <c r="T25" s="645"/>
      <c r="U25" s="645"/>
      <c r="V25" s="660"/>
      <c r="W25" s="153"/>
      <c r="X25" s="153"/>
      <c r="Y25" s="787"/>
      <c r="Z25" s="633"/>
      <c r="AA25" s="633"/>
      <c r="AB25" s="633"/>
      <c r="AC25" s="633"/>
      <c r="AD25" s="634"/>
      <c r="AE25" s="634"/>
      <c r="AF25" s="691"/>
      <c r="AG25" s="632"/>
      <c r="AH25" s="783"/>
      <c r="AI25" s="784"/>
      <c r="AJ25" s="648"/>
      <c r="AK25" s="648"/>
    </row>
    <row r="26" spans="1:37" ht="126" customHeight="1">
      <c r="A26" s="645">
        <v>2</v>
      </c>
      <c r="B26" s="664" t="s">
        <v>273</v>
      </c>
      <c r="C26" s="169">
        <f>'SPG-F-012'!N23</f>
        <v>3</v>
      </c>
      <c r="D26" s="169">
        <f>'SPG-F-012'!N24</f>
        <v>13</v>
      </c>
      <c r="E26" s="168">
        <f>'SPG-F-012'!P23</f>
        <v>39</v>
      </c>
      <c r="F26" s="669">
        <v>1</v>
      </c>
      <c r="G26" s="287" t="s">
        <v>286</v>
      </c>
      <c r="H26" s="160" t="s">
        <v>181</v>
      </c>
      <c r="I26" s="160"/>
      <c r="J26" s="173">
        <v>15</v>
      </c>
      <c r="K26" s="164">
        <v>15</v>
      </c>
      <c r="L26" s="164">
        <v>30</v>
      </c>
      <c r="M26" s="164">
        <v>15</v>
      </c>
      <c r="N26" s="164">
        <v>25</v>
      </c>
      <c r="O26" s="171">
        <f aca="true" t="shared" si="3" ref="O26:O31">IF(L26=0,0,IF(SUM(J26:N26)=0,"",SUM(J26:N26)))</f>
        <v>100</v>
      </c>
      <c r="P26" s="667">
        <f>_xlfn.IFERROR(IF(_xlfn.AVERAGEIF(H26:H28,"X",$O26:$O28)&lt;=50,0,IF(_xlfn.AVERAGEIF(H26:H28,"X",$O26:$O28)&lt;=75,-1,-2)),"")</f>
        <v>-2</v>
      </c>
      <c r="Q26" s="667">
        <f>_xlfn.IFERROR(IF(_xlfn.AVERAGEIF(I26:I28,"X",$O26:$O28)&lt;=50,0,IF(_xlfn.AVERAGEIF(I26:I28,"X",$O26:$O28)&lt;=75,-1,-2)),"")</f>
      </c>
      <c r="R26" s="161">
        <f>IF(COUNTA(H26:I26)=2,"Seleccione una opcion P o I",IF(ISNUMBER(O26),LOOKUP(O26,'DB'!$F$74:$G$76,'DB'!$H$74:$H$76),""))</f>
        <v>-2</v>
      </c>
      <c r="S26" s="659">
        <f>_xlfn.IFERROR(IF(C26+MIN(P26:P28)&lt;1,1,C26+MIN(P26:P28)),"")</f>
        <v>1</v>
      </c>
      <c r="T26" s="659">
        <f ca="1">_xlfn.IFERROR(IF(Q26&lt;&gt;0,IF(MATCH(D26,'SPG-F-012'!K12:K16,)+Q26&lt;1,1,OFFSET('SPG-F-012'!K12:K16,MATCH(D26,'SPG-F-012'!K12:K16,)+Q26,0,1,1)),D26),D26)</f>
        <v>13</v>
      </c>
      <c r="U26" s="659">
        <f>_xlfn.IFERROR(+T26*S26,)</f>
        <v>13</v>
      </c>
      <c r="V26" s="631" t="str">
        <f>_xlfn.IFERROR(VLOOKUP(U26,'DB'!$B$37:$D$61,2,FALSE),"")</f>
        <v>Riesgo Alto (Z17)</v>
      </c>
      <c r="W26" s="162">
        <f>IF(COUNTA(H26)=1,R26,0)</f>
        <v>-2</v>
      </c>
      <c r="X26" s="162">
        <f>IF(COUNTA(I26)=1,R26,0)</f>
        <v>0</v>
      </c>
      <c r="Y26" s="632" t="s">
        <v>150</v>
      </c>
      <c r="Z26" s="633" t="s">
        <v>396</v>
      </c>
      <c r="AA26" s="632" t="s">
        <v>388</v>
      </c>
      <c r="AB26" s="632" t="s">
        <v>288</v>
      </c>
      <c r="AC26" s="632" t="s">
        <v>289</v>
      </c>
      <c r="AD26" s="634">
        <v>43101</v>
      </c>
      <c r="AE26" s="634">
        <v>43465</v>
      </c>
      <c r="AF26" s="631" t="s">
        <v>454</v>
      </c>
      <c r="AG26" s="634" t="s">
        <v>397</v>
      </c>
      <c r="AH26" s="635">
        <v>0</v>
      </c>
      <c r="AI26" s="636"/>
      <c r="AJ26" s="631"/>
      <c r="AK26" s="631"/>
    </row>
    <row r="27" spans="1:37" ht="126" customHeight="1">
      <c r="A27" s="645"/>
      <c r="B27" s="664"/>
      <c r="C27" s="645" t="str">
        <f>'SPG-F-012'!O23</f>
        <v>Posible (C)</v>
      </c>
      <c r="D27" s="645" t="str">
        <f>'SPG-F-012'!O24</f>
        <v>Catastrófico</v>
      </c>
      <c r="E27" s="660" t="str">
        <f>'SPG-F-012'!Q23</f>
        <v>Riesgo Extremo (Z-23)</v>
      </c>
      <c r="F27" s="669"/>
      <c r="G27" s="175" t="s">
        <v>287</v>
      </c>
      <c r="H27" s="160" t="s">
        <v>181</v>
      </c>
      <c r="I27" s="160"/>
      <c r="J27" s="173">
        <v>15</v>
      </c>
      <c r="K27" s="164">
        <v>15</v>
      </c>
      <c r="L27" s="164">
        <v>30</v>
      </c>
      <c r="M27" s="164">
        <v>15</v>
      </c>
      <c r="N27" s="164">
        <v>25</v>
      </c>
      <c r="O27" s="171">
        <f t="shared" si="3"/>
        <v>100</v>
      </c>
      <c r="P27" s="667"/>
      <c r="Q27" s="667"/>
      <c r="R27" s="161">
        <f>IF(COUNTA(H27:I27)=2,"Seleccione una opcion P o I",IF(ISNUMBER(O27),LOOKUP(O27,'DB'!$F$74:$G$76,'DB'!$H$74:$H$76),""))</f>
        <v>-2</v>
      </c>
      <c r="S27" s="659"/>
      <c r="T27" s="659"/>
      <c r="U27" s="659"/>
      <c r="V27" s="631"/>
      <c r="W27" s="162">
        <f>IF(COUNTA(H27)=1,R27,0)</f>
        <v>-2</v>
      </c>
      <c r="X27" s="162">
        <f>IF(COUNTA(I27)=1,R27,0)</f>
        <v>0</v>
      </c>
      <c r="Y27" s="632"/>
      <c r="Z27" s="633"/>
      <c r="AA27" s="632"/>
      <c r="AB27" s="632"/>
      <c r="AC27" s="632"/>
      <c r="AD27" s="634"/>
      <c r="AE27" s="634"/>
      <c r="AF27" s="631"/>
      <c r="AG27" s="634"/>
      <c r="AH27" s="636"/>
      <c r="AI27" s="636"/>
      <c r="AJ27" s="631"/>
      <c r="AK27" s="631"/>
    </row>
    <row r="28" spans="1:37" ht="126" customHeight="1">
      <c r="A28" s="645"/>
      <c r="B28" s="664"/>
      <c r="C28" s="645"/>
      <c r="D28" s="645"/>
      <c r="E28" s="660"/>
      <c r="F28" s="669"/>
      <c r="G28" s="175" t="s">
        <v>294</v>
      </c>
      <c r="H28" s="160" t="s">
        <v>181</v>
      </c>
      <c r="I28" s="160"/>
      <c r="J28" s="173">
        <v>15</v>
      </c>
      <c r="K28" s="164">
        <v>15</v>
      </c>
      <c r="L28" s="164">
        <v>30</v>
      </c>
      <c r="M28" s="164">
        <v>15</v>
      </c>
      <c r="N28" s="164">
        <v>25</v>
      </c>
      <c r="O28" s="171">
        <f t="shared" si="3"/>
        <v>100</v>
      </c>
      <c r="P28" s="667"/>
      <c r="Q28" s="667"/>
      <c r="R28" s="161"/>
      <c r="S28" s="659"/>
      <c r="T28" s="659"/>
      <c r="U28" s="659"/>
      <c r="V28" s="631"/>
      <c r="W28" s="162"/>
      <c r="X28" s="162"/>
      <c r="Y28" s="632"/>
      <c r="Z28" s="633"/>
      <c r="AA28" s="632"/>
      <c r="AB28" s="632"/>
      <c r="AC28" s="632"/>
      <c r="AD28" s="634"/>
      <c r="AE28" s="634"/>
      <c r="AF28" s="631"/>
      <c r="AG28" s="634"/>
      <c r="AH28" s="636"/>
      <c r="AI28" s="636"/>
      <c r="AJ28" s="631"/>
      <c r="AK28" s="631"/>
    </row>
    <row r="29" spans="1:37" ht="99" customHeight="1">
      <c r="A29" s="645">
        <v>3</v>
      </c>
      <c r="B29" s="664" t="s">
        <v>274</v>
      </c>
      <c r="C29" s="169">
        <f>'SPG-F-012'!N25</f>
        <v>1</v>
      </c>
      <c r="D29" s="169">
        <f>'SPG-F-012'!N26</f>
        <v>11</v>
      </c>
      <c r="E29" s="168">
        <f>D29*C29</f>
        <v>11</v>
      </c>
      <c r="F29" s="668">
        <v>1</v>
      </c>
      <c r="G29" s="287" t="s">
        <v>290</v>
      </c>
      <c r="H29" s="160" t="s">
        <v>136</v>
      </c>
      <c r="I29" s="160"/>
      <c r="J29" s="173">
        <v>15</v>
      </c>
      <c r="K29" s="164">
        <v>15</v>
      </c>
      <c r="L29" s="164">
        <v>30</v>
      </c>
      <c r="M29" s="164">
        <v>15</v>
      </c>
      <c r="N29" s="164">
        <v>25</v>
      </c>
      <c r="O29" s="171">
        <f t="shared" si="3"/>
        <v>100</v>
      </c>
      <c r="P29" s="667">
        <f>_xlfn.IFERROR(IF(_xlfn.AVERAGEIF(H29:H31,"X",$O29:$O31)&lt;=50,0,IF(_xlfn.AVERAGEIF(H29:H31,"X",$O29:$O31)&lt;=75,-1,-2)),"")</f>
        <v>-2</v>
      </c>
      <c r="Q29" s="667">
        <f>_xlfn.IFERROR(IF(_xlfn.AVERAGEIF(I29:I31,"X",$O29:$O31)&lt;=50,0,IF(_xlfn.AVERAGEIF(I29:I31,"X",$O29:$O31)&lt;=75,-1,-2)),"")</f>
        <v>-2</v>
      </c>
      <c r="R29" s="161">
        <f>IF(COUNTA(H29:I29)=2,"Seleccione una opcion P o I",IF(ISNUMBER(O29),LOOKUP(O29,'DB'!$F$74:$G$76,'DB'!$H$74:$H$76),""))</f>
        <v>-2</v>
      </c>
      <c r="S29" s="659">
        <f>_xlfn.IFERROR(IF(C29+MIN(P29:P31)&lt;1,1,C29+MIN(P29:P31)),"")</f>
        <v>1</v>
      </c>
      <c r="T29" s="659">
        <f ca="1">_xlfn.IFERROR(IF(Q29&lt;&gt;0,IF(MATCH(D29,'SPG-F-012'!K12:K16,)+Q29&lt;1,1,OFFSET('SPG-F-012'!K12:K16,MATCH(D29,'SPG-F-012'!K12:K16,)+Q29,0,1,1)),D29),D29)</f>
        <v>7</v>
      </c>
      <c r="U29" s="659">
        <f>_xlfn.IFERROR(+T29*S29,)</f>
        <v>7</v>
      </c>
      <c r="V29" s="631" t="str">
        <f>_xlfn.IFERROR(VLOOKUP(U29,'DB'!$B$37:$D$61,2,FALSE),"")</f>
        <v>Riesgo Moderado (Z-8)</v>
      </c>
      <c r="W29" s="162"/>
      <c r="X29" s="162"/>
      <c r="Y29" s="632" t="s">
        <v>167</v>
      </c>
      <c r="Z29" s="633" t="s">
        <v>291</v>
      </c>
      <c r="AA29" s="632" t="s">
        <v>399</v>
      </c>
      <c r="AB29" s="632" t="s">
        <v>401</v>
      </c>
      <c r="AC29" s="632" t="s">
        <v>402</v>
      </c>
      <c r="AD29" s="634">
        <v>43101</v>
      </c>
      <c r="AE29" s="634">
        <v>43465</v>
      </c>
      <c r="AF29" s="631" t="s">
        <v>455</v>
      </c>
      <c r="AG29" s="634" t="s">
        <v>398</v>
      </c>
      <c r="AH29" s="648">
        <v>1</v>
      </c>
      <c r="AI29" s="632"/>
      <c r="AJ29" s="631"/>
      <c r="AK29" s="631"/>
    </row>
    <row r="30" spans="1:37" ht="89.25" customHeight="1">
      <c r="A30" s="645"/>
      <c r="B30" s="664"/>
      <c r="C30" s="645">
        <f>'SPG-F-012'!O25</f>
      </c>
      <c r="D30" s="645" t="str">
        <f>'SPG-F-012'!O26</f>
        <v>Mayor</v>
      </c>
      <c r="E30" s="660" t="str">
        <f>'SPG-F-012'!Q25</f>
        <v>Riesgo Alto (Z-15)</v>
      </c>
      <c r="F30" s="668"/>
      <c r="G30" s="175" t="s">
        <v>394</v>
      </c>
      <c r="H30" s="160"/>
      <c r="I30" s="160" t="s">
        <v>136</v>
      </c>
      <c r="J30" s="173">
        <v>15</v>
      </c>
      <c r="K30" s="164">
        <v>15</v>
      </c>
      <c r="L30" s="164">
        <v>30</v>
      </c>
      <c r="M30" s="164">
        <v>15</v>
      </c>
      <c r="N30" s="164">
        <v>25</v>
      </c>
      <c r="O30" s="171">
        <f t="shared" si="3"/>
        <v>100</v>
      </c>
      <c r="P30" s="667"/>
      <c r="Q30" s="667"/>
      <c r="R30" s="161">
        <f>IF(COUNTA(H30:I30)=2,"Seleccione una opcion P o I",IF(ISNUMBER(O30),LOOKUP(O30,'DB'!$F$74:$G$76,'DB'!$H$74:$H$76),""))</f>
        <v>-2</v>
      </c>
      <c r="S30" s="659"/>
      <c r="T30" s="659"/>
      <c r="U30" s="659"/>
      <c r="V30" s="631"/>
      <c r="W30" s="162"/>
      <c r="X30" s="162"/>
      <c r="Y30" s="632"/>
      <c r="Z30" s="633"/>
      <c r="AA30" s="632"/>
      <c r="AB30" s="632"/>
      <c r="AC30" s="632"/>
      <c r="AD30" s="634"/>
      <c r="AE30" s="634"/>
      <c r="AF30" s="631"/>
      <c r="AG30" s="634"/>
      <c r="AH30" s="632"/>
      <c r="AI30" s="632"/>
      <c r="AJ30" s="631"/>
      <c r="AK30" s="631"/>
    </row>
    <row r="31" spans="1:37" ht="112.5" customHeight="1">
      <c r="A31" s="645"/>
      <c r="B31" s="664"/>
      <c r="C31" s="645"/>
      <c r="D31" s="645"/>
      <c r="E31" s="660"/>
      <c r="F31" s="668"/>
      <c r="G31" s="175" t="s">
        <v>395</v>
      </c>
      <c r="H31" s="160" t="s">
        <v>136</v>
      </c>
      <c r="I31" s="160"/>
      <c r="J31" s="173">
        <v>15</v>
      </c>
      <c r="K31" s="164">
        <v>15</v>
      </c>
      <c r="L31" s="164">
        <v>30</v>
      </c>
      <c r="M31" s="164">
        <v>15</v>
      </c>
      <c r="N31" s="164">
        <v>25</v>
      </c>
      <c r="O31" s="171">
        <f t="shared" si="3"/>
        <v>100</v>
      </c>
      <c r="P31" s="667"/>
      <c r="Q31" s="667"/>
      <c r="R31" s="161"/>
      <c r="S31" s="659"/>
      <c r="T31" s="659"/>
      <c r="U31" s="659"/>
      <c r="V31" s="631"/>
      <c r="W31" s="162"/>
      <c r="X31" s="162"/>
      <c r="Y31" s="632"/>
      <c r="Z31" s="633"/>
      <c r="AA31" s="632"/>
      <c r="AB31" s="632"/>
      <c r="AC31" s="632"/>
      <c r="AD31" s="634"/>
      <c r="AE31" s="634"/>
      <c r="AF31" s="631"/>
      <c r="AG31" s="634"/>
      <c r="AH31" s="632"/>
      <c r="AI31" s="632"/>
      <c r="AJ31" s="631"/>
      <c r="AK31" s="631"/>
    </row>
    <row r="32" spans="1:37" ht="36" customHeight="1" hidden="1">
      <c r="A32" s="645"/>
      <c r="B32" s="664"/>
      <c r="C32" s="645"/>
      <c r="D32" s="645"/>
      <c r="E32" s="660"/>
      <c r="F32" s="668"/>
      <c r="G32" s="158"/>
      <c r="H32" s="155"/>
      <c r="I32" s="155" t="s">
        <v>136</v>
      </c>
      <c r="J32" s="163">
        <v>15</v>
      </c>
      <c r="K32" s="165">
        <v>0</v>
      </c>
      <c r="L32" s="165">
        <v>30</v>
      </c>
      <c r="M32" s="165">
        <v>15</v>
      </c>
      <c r="N32" s="165">
        <v>25</v>
      </c>
      <c r="O32" s="168">
        <f t="shared" si="0"/>
        <v>85</v>
      </c>
      <c r="P32" s="649">
        <f>_xlfn.IFERROR(IF(_xlfn.AVERAGEIF(H32:H34,"X",$O32:$O34)&lt;=50,0,IF(_xlfn.AVERAGEIF(H32:H34,"X",$O32:$O34)&lt;=75,-1,-2)),"")</f>
      </c>
      <c r="Q32" s="649">
        <f>_xlfn.IFERROR(IF(_xlfn.AVERAGEIF(I32:I34,"X",$O32:$O34)&lt;=50,0,IF(_xlfn.AVERAGEIF(I32:I34,"X",$O32:$O34)&lt;=75,-1,-2)),"")</f>
        <v>-2</v>
      </c>
      <c r="R32" s="154">
        <f>IF(COUNTA(H32:I32)=2,"Seleccione una opcion P o I",IF(ISNUMBER(O32),LOOKUP(O32,'DB'!$F$74:$G$76,'DB'!$H$74:$H$76),""))</f>
        <v>-2</v>
      </c>
      <c r="S32" s="645">
        <f>_xlfn.IFERROR(IF(C32+MIN(P32:P34)&lt;1,1,C32+MIN(P32:P34)),"")</f>
        <v>1</v>
      </c>
      <c r="T32" s="645">
        <f ca="1">_xlfn.IFERROR(IF(Q32&lt;&gt;0,IF(MATCH(D32,#REF!,)+Q32&lt;1,1,OFFSET(#REF!,MATCH(D32,#REF!,)+Q32,0,1,1)),D32),D32)</f>
        <v>0</v>
      </c>
      <c r="U32" s="645">
        <f>_xlfn.IFERROR(+T32*S32,)</f>
        <v>0</v>
      </c>
      <c r="V32" s="660">
        <f>_xlfn.IFERROR(VLOOKUP(U32,'DB'!$B$37:$D$61,2,FALSE),"")</f>
      </c>
      <c r="W32" s="153">
        <f t="shared" si="1"/>
        <v>0</v>
      </c>
      <c r="X32" s="153">
        <f t="shared" si="2"/>
        <v>-2</v>
      </c>
      <c r="Y32" s="153"/>
      <c r="Z32" s="153"/>
      <c r="AA32" s="153"/>
      <c r="AB32" s="153"/>
      <c r="AC32" s="153"/>
      <c r="AD32" s="153"/>
      <c r="AE32" s="153"/>
      <c r="AF32" s="153"/>
      <c r="AG32" s="153"/>
      <c r="AH32" s="153"/>
      <c r="AI32" s="153"/>
      <c r="AJ32" s="153"/>
      <c r="AK32" s="153"/>
    </row>
    <row r="33" spans="1:37" ht="36" customHeight="1" hidden="1">
      <c r="A33" s="645"/>
      <c r="B33" s="664"/>
      <c r="C33" s="645"/>
      <c r="D33" s="645"/>
      <c r="E33" s="660"/>
      <c r="F33" s="668"/>
      <c r="G33" s="158"/>
      <c r="H33" s="155"/>
      <c r="I33" s="155"/>
      <c r="J33" s="163"/>
      <c r="K33" s="165"/>
      <c r="L33" s="165"/>
      <c r="M33" s="165"/>
      <c r="N33" s="165"/>
      <c r="O33" s="168">
        <f t="shared" si="0"/>
        <v>0</v>
      </c>
      <c r="P33" s="649"/>
      <c r="Q33" s="649"/>
      <c r="R33" s="154">
        <f>IF(COUNTA(H33:I33)=2,"Seleccione una opcion P o I",IF(ISNUMBER(O33),LOOKUP(O33,'DB'!$F$74:$G$76,'DB'!$H$74:$H$76),""))</f>
        <v>0</v>
      </c>
      <c r="S33" s="645"/>
      <c r="T33" s="645"/>
      <c r="U33" s="645"/>
      <c r="V33" s="660"/>
      <c r="W33" s="153">
        <f t="shared" si="1"/>
        <v>0</v>
      </c>
      <c r="X33" s="153">
        <f t="shared" si="2"/>
        <v>0</v>
      </c>
      <c r="Y33" s="153"/>
      <c r="Z33" s="153"/>
      <c r="AA33" s="153"/>
      <c r="AB33" s="153"/>
      <c r="AC33" s="153"/>
      <c r="AD33" s="153"/>
      <c r="AE33" s="153"/>
      <c r="AF33" s="153"/>
      <c r="AG33" s="153"/>
      <c r="AH33" s="153"/>
      <c r="AI33" s="153"/>
      <c r="AJ33" s="153"/>
      <c r="AK33" s="153"/>
    </row>
    <row r="34" spans="1:37" ht="36" customHeight="1" hidden="1" thickBot="1">
      <c r="A34" s="645"/>
      <c r="B34" s="664"/>
      <c r="C34" s="645"/>
      <c r="D34" s="645"/>
      <c r="E34" s="660"/>
      <c r="F34" s="668"/>
      <c r="G34" s="158"/>
      <c r="H34" s="155"/>
      <c r="I34" s="155"/>
      <c r="J34" s="163"/>
      <c r="K34" s="165"/>
      <c r="L34" s="165"/>
      <c r="M34" s="165"/>
      <c r="N34" s="165"/>
      <c r="O34" s="168">
        <f t="shared" si="0"/>
        <v>0</v>
      </c>
      <c r="P34" s="649"/>
      <c r="Q34" s="649"/>
      <c r="R34" s="154">
        <f>IF(COUNTA(H34:I34)=2,"Seleccione una opcion P o I",IF(ISNUMBER(O34),LOOKUP(O34,'DB'!$F$74:$G$76,'DB'!$H$74:$H$76),""))</f>
        <v>0</v>
      </c>
      <c r="S34" s="645"/>
      <c r="T34" s="645"/>
      <c r="U34" s="645"/>
      <c r="V34" s="660"/>
      <c r="W34" s="153">
        <f t="shared" si="1"/>
        <v>0</v>
      </c>
      <c r="X34" s="153">
        <f t="shared" si="2"/>
        <v>0</v>
      </c>
      <c r="Y34" s="153"/>
      <c r="Z34" s="153"/>
      <c r="AA34" s="153"/>
      <c r="AB34" s="153"/>
      <c r="AC34" s="153"/>
      <c r="AD34" s="153"/>
      <c r="AE34" s="153"/>
      <c r="AF34" s="153"/>
      <c r="AG34" s="153"/>
      <c r="AH34" s="153"/>
      <c r="AI34" s="153"/>
      <c r="AJ34" s="153"/>
      <c r="AK34" s="153"/>
    </row>
    <row r="35" spans="1:37" ht="126" customHeight="1" hidden="1">
      <c r="A35" s="645"/>
      <c r="B35" s="664"/>
      <c r="C35" s="645"/>
      <c r="D35" s="645"/>
      <c r="E35" s="660"/>
      <c r="F35" s="668"/>
      <c r="G35" s="158"/>
      <c r="H35" s="155"/>
      <c r="I35" s="155"/>
      <c r="J35" s="163"/>
      <c r="K35" s="165"/>
      <c r="L35" s="165"/>
      <c r="M35" s="165"/>
      <c r="N35" s="165"/>
      <c r="O35" s="168">
        <f t="shared" si="0"/>
        <v>0</v>
      </c>
      <c r="P35" s="649">
        <f>_xlfn.IFERROR(IF(_xlfn.AVERAGEIF(H35:H37,"X",$O35:$O37)&lt;=50,0,IF(_xlfn.AVERAGEIF(H35:H37,"X",$O35:$O37)&lt;=75,-1,-2)),"")</f>
      </c>
      <c r="Q35" s="649">
        <f>_xlfn.IFERROR(IF(_xlfn.AVERAGEIF(I35:I37,"X",$O35:$O37)&lt;=50,0,IF(_xlfn.AVERAGEIF(I35:I37,"X",$O35:$O37)&lt;=75,-1,-2)),"")</f>
      </c>
      <c r="R35" s="154">
        <f>IF(COUNTA(H35:I35)=2,"Seleccione una opcion P o I",IF(ISNUMBER(O35),LOOKUP(O35,'DB'!$F$74:$G$76,'DB'!$H$74:$H$76),""))</f>
        <v>0</v>
      </c>
      <c r="S35" s="645">
        <f>_xlfn.IFERROR(IF(C35+MIN(P35:P37)&lt;1,1,C35+MIN(P35:P37)),"")</f>
        <v>1</v>
      </c>
      <c r="T35" s="645">
        <f ca="1">_xlfn.IFERROR(IF(Q35&lt;&gt;0,IF(MATCH(D35,#REF!,)+Q35&lt;1,1,OFFSET(#REF!,MATCH(D35,#REF!,)+Q35,0,1,1)),D35),D35)</f>
        <v>0</v>
      </c>
      <c r="U35" s="645">
        <f>_xlfn.IFERROR(+T35*S35,)</f>
        <v>0</v>
      </c>
      <c r="V35" s="660">
        <f>_xlfn.IFERROR(VLOOKUP(U35,'DB'!$B$37:$D$61,2,FALSE),"")</f>
      </c>
      <c r="W35" s="153">
        <f t="shared" si="1"/>
        <v>0</v>
      </c>
      <c r="X35" s="153">
        <f t="shared" si="2"/>
        <v>0</v>
      </c>
      <c r="Y35" s="153"/>
      <c r="Z35" s="153"/>
      <c r="AA35" s="153"/>
      <c r="AB35" s="153"/>
      <c r="AC35" s="153"/>
      <c r="AD35" s="153"/>
      <c r="AE35" s="153"/>
      <c r="AF35" s="153"/>
      <c r="AG35" s="153"/>
      <c r="AH35" s="153"/>
      <c r="AI35" s="153"/>
      <c r="AJ35" s="153"/>
      <c r="AK35" s="153"/>
    </row>
    <row r="36" spans="1:37" ht="126" customHeight="1" hidden="1">
      <c r="A36" s="645"/>
      <c r="B36" s="664"/>
      <c r="C36" s="645"/>
      <c r="D36" s="645"/>
      <c r="E36" s="660"/>
      <c r="F36" s="668"/>
      <c r="G36" s="158"/>
      <c r="H36" s="155"/>
      <c r="I36" s="155"/>
      <c r="J36" s="163"/>
      <c r="K36" s="165"/>
      <c r="L36" s="165"/>
      <c r="M36" s="165"/>
      <c r="N36" s="165"/>
      <c r="O36" s="168">
        <f t="shared" si="0"/>
        <v>0</v>
      </c>
      <c r="P36" s="649"/>
      <c r="Q36" s="649"/>
      <c r="R36" s="154">
        <f>IF(COUNTA(H36:I36)=2,"Seleccione una opcion P o I",IF(ISNUMBER(O36),LOOKUP(O36,'DB'!$F$74:$G$76,'DB'!$H$74:$H$76),""))</f>
        <v>0</v>
      </c>
      <c r="S36" s="645"/>
      <c r="T36" s="645"/>
      <c r="U36" s="645"/>
      <c r="V36" s="660"/>
      <c r="W36" s="153">
        <f t="shared" si="1"/>
        <v>0</v>
      </c>
      <c r="X36" s="153">
        <f t="shared" si="2"/>
        <v>0</v>
      </c>
      <c r="Y36" s="153"/>
      <c r="Z36" s="153"/>
      <c r="AA36" s="153"/>
      <c r="AB36" s="153"/>
      <c r="AC36" s="153"/>
      <c r="AD36" s="153"/>
      <c r="AE36" s="153"/>
      <c r="AF36" s="153"/>
      <c r="AG36" s="153"/>
      <c r="AH36" s="153"/>
      <c r="AI36" s="153"/>
      <c r="AJ36" s="153"/>
      <c r="AK36" s="153"/>
    </row>
    <row r="37" spans="1:37" ht="126" customHeight="1" hidden="1" thickBot="1">
      <c r="A37" s="645"/>
      <c r="B37" s="664"/>
      <c r="C37" s="645"/>
      <c r="D37" s="645"/>
      <c r="E37" s="660"/>
      <c r="F37" s="668"/>
      <c r="G37" s="158"/>
      <c r="H37" s="155"/>
      <c r="I37" s="155"/>
      <c r="J37" s="163"/>
      <c r="K37" s="165"/>
      <c r="L37" s="165"/>
      <c r="M37" s="165"/>
      <c r="N37" s="165"/>
      <c r="O37" s="168">
        <f t="shared" si="0"/>
        <v>0</v>
      </c>
      <c r="P37" s="649"/>
      <c r="Q37" s="649"/>
      <c r="R37" s="154">
        <f>IF(COUNTA(H37:I37)=2,"Seleccione una opcion P o I",IF(ISNUMBER(O37),LOOKUP(O37,'DB'!$F$74:$G$76,'DB'!$H$74:$H$76),""))</f>
        <v>0</v>
      </c>
      <c r="S37" s="645"/>
      <c r="T37" s="645"/>
      <c r="U37" s="645"/>
      <c r="V37" s="660"/>
      <c r="W37" s="153">
        <f t="shared" si="1"/>
        <v>0</v>
      </c>
      <c r="X37" s="153">
        <f t="shared" si="2"/>
        <v>0</v>
      </c>
      <c r="Y37" s="153"/>
      <c r="Z37" s="153"/>
      <c r="AA37" s="153"/>
      <c r="AB37" s="153"/>
      <c r="AC37" s="153"/>
      <c r="AD37" s="153"/>
      <c r="AE37" s="153"/>
      <c r="AF37" s="153"/>
      <c r="AG37" s="153"/>
      <c r="AH37" s="153"/>
      <c r="AI37" s="153"/>
      <c r="AJ37" s="153"/>
      <c r="AK37" s="153"/>
    </row>
    <row r="38" spans="1:37" ht="126" customHeight="1" hidden="1">
      <c r="A38" s="645"/>
      <c r="B38" s="664"/>
      <c r="C38" s="645"/>
      <c r="D38" s="645"/>
      <c r="E38" s="660"/>
      <c r="F38" s="668"/>
      <c r="G38" s="158"/>
      <c r="H38" s="155"/>
      <c r="I38" s="155"/>
      <c r="J38" s="163"/>
      <c r="K38" s="165"/>
      <c r="L38" s="165"/>
      <c r="M38" s="165"/>
      <c r="N38" s="165"/>
      <c r="O38" s="168">
        <f t="shared" si="0"/>
        <v>0</v>
      </c>
      <c r="P38" s="649">
        <f>_xlfn.IFERROR(IF(_xlfn.AVERAGEIF(H38:H40,"X",$O38:$O40)&lt;=50,0,IF(_xlfn.AVERAGEIF(H38:H40,"X",$O38:$O40)&lt;=75,-1,-2)),"")</f>
      </c>
      <c r="Q38" s="649">
        <f>_xlfn.IFERROR(IF(_xlfn.AVERAGEIF(I38:I40,"X",$O38:$O40)&lt;=50,0,IF(_xlfn.AVERAGEIF(I38:I40,"X",$O38:$O40)&lt;=75,-1,-2)),"")</f>
      </c>
      <c r="R38" s="154">
        <f>IF(COUNTA(H38:I38)=2,"Seleccione una opcion P o I",IF(ISNUMBER(O38),LOOKUP(O38,'DB'!$F$74:$G$76,'DB'!$H$74:$H$76),""))</f>
        <v>0</v>
      </c>
      <c r="S38" s="645">
        <f>_xlfn.IFERROR(IF(C38+MIN(P38:P40)&lt;1,1,C38+MIN(P38:P40)),"")</f>
        <v>1</v>
      </c>
      <c r="T38" s="645">
        <f ca="1">_xlfn.IFERROR(IF(Q38&lt;&gt;0,IF(MATCH(D38,#REF!,)+Q38&lt;1,1,OFFSET(#REF!,MATCH(D38,#REF!,)+Q38,0,1,1)),D38),D38)</f>
        <v>0</v>
      </c>
      <c r="U38" s="645">
        <f>_xlfn.IFERROR(+T38*S38,)</f>
        <v>0</v>
      </c>
      <c r="V38" s="660">
        <f>_xlfn.IFERROR(VLOOKUP(U38,'DB'!$B$37:$D$61,2,FALSE),"")</f>
      </c>
      <c r="W38" s="153">
        <f t="shared" si="1"/>
        <v>0</v>
      </c>
      <c r="X38" s="153">
        <f t="shared" si="2"/>
        <v>0</v>
      </c>
      <c r="Y38" s="153"/>
      <c r="Z38" s="153"/>
      <c r="AA38" s="153"/>
      <c r="AB38" s="153"/>
      <c r="AC38" s="153"/>
      <c r="AD38" s="153"/>
      <c r="AE38" s="153"/>
      <c r="AF38" s="153"/>
      <c r="AG38" s="153"/>
      <c r="AH38" s="153"/>
      <c r="AI38" s="153"/>
      <c r="AJ38" s="153"/>
      <c r="AK38" s="153"/>
    </row>
    <row r="39" spans="1:37" ht="126" customHeight="1" hidden="1">
      <c r="A39" s="645"/>
      <c r="B39" s="664"/>
      <c r="C39" s="645"/>
      <c r="D39" s="645"/>
      <c r="E39" s="660"/>
      <c r="F39" s="668"/>
      <c r="G39" s="158"/>
      <c r="H39" s="155"/>
      <c r="I39" s="155"/>
      <c r="J39" s="163"/>
      <c r="K39" s="165"/>
      <c r="L39" s="165"/>
      <c r="M39" s="165"/>
      <c r="N39" s="165"/>
      <c r="O39" s="168">
        <f t="shared" si="0"/>
        <v>0</v>
      </c>
      <c r="P39" s="649"/>
      <c r="Q39" s="649"/>
      <c r="R39" s="154">
        <f>IF(COUNTA(H39:I39)=2,"Seleccione una opcion P o I",IF(ISNUMBER(O39),LOOKUP(O39,'DB'!$F$74:$G$76,'DB'!$H$74:$H$76),""))</f>
        <v>0</v>
      </c>
      <c r="S39" s="645"/>
      <c r="T39" s="645"/>
      <c r="U39" s="645"/>
      <c r="V39" s="660"/>
      <c r="W39" s="153">
        <f t="shared" si="1"/>
        <v>0</v>
      </c>
      <c r="X39" s="153">
        <f t="shared" si="2"/>
        <v>0</v>
      </c>
      <c r="Y39" s="153"/>
      <c r="Z39" s="153"/>
      <c r="AA39" s="153"/>
      <c r="AB39" s="153"/>
      <c r="AC39" s="153"/>
      <c r="AD39" s="153"/>
      <c r="AE39" s="153"/>
      <c r="AF39" s="153"/>
      <c r="AG39" s="153"/>
      <c r="AH39" s="153"/>
      <c r="AI39" s="153"/>
      <c r="AJ39" s="153"/>
      <c r="AK39" s="153"/>
    </row>
    <row r="40" spans="1:37" ht="126" customHeight="1" hidden="1" thickBot="1">
      <c r="A40" s="645"/>
      <c r="B40" s="664"/>
      <c r="C40" s="645"/>
      <c r="D40" s="645"/>
      <c r="E40" s="660"/>
      <c r="F40" s="668"/>
      <c r="G40" s="158"/>
      <c r="H40" s="155"/>
      <c r="I40" s="155"/>
      <c r="J40" s="163"/>
      <c r="K40" s="165"/>
      <c r="L40" s="165"/>
      <c r="M40" s="165"/>
      <c r="N40" s="165"/>
      <c r="O40" s="168">
        <f t="shared" si="0"/>
        <v>0</v>
      </c>
      <c r="P40" s="649"/>
      <c r="Q40" s="649"/>
      <c r="R40" s="154">
        <f>IF(COUNTA(H40:I40)=2,"Seleccione una opcion P o I",IF(ISNUMBER(O40),LOOKUP(O40,'DB'!$F$74:$G$76,'DB'!$H$74:$H$76),""))</f>
        <v>0</v>
      </c>
      <c r="S40" s="645"/>
      <c r="T40" s="645"/>
      <c r="U40" s="645"/>
      <c r="V40" s="660"/>
      <c r="W40" s="153">
        <f t="shared" si="1"/>
        <v>0</v>
      </c>
      <c r="X40" s="153">
        <f t="shared" si="2"/>
        <v>0</v>
      </c>
      <c r="Y40" s="153"/>
      <c r="Z40" s="153"/>
      <c r="AA40" s="153"/>
      <c r="AB40" s="153"/>
      <c r="AC40" s="153"/>
      <c r="AD40" s="153"/>
      <c r="AE40" s="153"/>
      <c r="AF40" s="153"/>
      <c r="AG40" s="153"/>
      <c r="AH40" s="153"/>
      <c r="AI40" s="153"/>
      <c r="AJ40" s="153"/>
      <c r="AK40" s="153"/>
    </row>
    <row r="41" spans="1:37" ht="126" customHeight="1" hidden="1">
      <c r="A41" s="645"/>
      <c r="B41" s="664"/>
      <c r="C41" s="645"/>
      <c r="D41" s="645"/>
      <c r="E41" s="660"/>
      <c r="F41" s="668"/>
      <c r="G41" s="158"/>
      <c r="H41" s="155"/>
      <c r="I41" s="155"/>
      <c r="J41" s="163"/>
      <c r="K41" s="165"/>
      <c r="L41" s="165"/>
      <c r="M41" s="165"/>
      <c r="N41" s="165"/>
      <c r="O41" s="168">
        <f t="shared" si="0"/>
        <v>0</v>
      </c>
      <c r="P41" s="649">
        <f>_xlfn.IFERROR(IF(_xlfn.AVERAGEIF(H41:H43,"X",$O41:$O43)&lt;=50,0,IF(_xlfn.AVERAGEIF(H41:H43,"X",$O41:$O43)&lt;=75,-1,-2)),"")</f>
      </c>
      <c r="Q41" s="649">
        <f>_xlfn.IFERROR(IF(_xlfn.AVERAGEIF(I41:I43,"X",$O41:$O43)&lt;=50,0,IF(_xlfn.AVERAGEIF(I41:I43,"X",$O41:$O43)&lt;=75,-1,-2)),"")</f>
      </c>
      <c r="R41" s="154">
        <f>IF(COUNTA(H41:I41)=2,"Seleccione una opcion P o I",IF(ISNUMBER(O41),LOOKUP(O41,'DB'!$F$74:$G$76,'DB'!$H$74:$H$76),""))</f>
        <v>0</v>
      </c>
      <c r="S41" s="645">
        <f>_xlfn.IFERROR(IF(C41+MIN(P41:P43)&lt;1,1,C41+MIN(P41:P43)),"")</f>
        <v>1</v>
      </c>
      <c r="T41" s="645">
        <f ca="1">_xlfn.IFERROR(IF(Q41&lt;&gt;0,IF(MATCH(D41,#REF!,)+Q41&lt;1,1,OFFSET(#REF!,MATCH(D41,#REF!,)+Q41,0,1,1)),D41),D41)</f>
        <v>0</v>
      </c>
      <c r="U41" s="645">
        <f>_xlfn.IFERROR(+T41*S41,)</f>
        <v>0</v>
      </c>
      <c r="V41" s="660">
        <f>_xlfn.IFERROR(VLOOKUP(U41,'DB'!$B$37:$D$61,2,FALSE),"")</f>
      </c>
      <c r="W41" s="153">
        <f t="shared" si="1"/>
        <v>0</v>
      </c>
      <c r="X41" s="153">
        <f t="shared" si="2"/>
        <v>0</v>
      </c>
      <c r="Y41" s="153"/>
      <c r="Z41" s="153"/>
      <c r="AA41" s="153"/>
      <c r="AB41" s="153"/>
      <c r="AC41" s="153"/>
      <c r="AD41" s="153"/>
      <c r="AE41" s="153"/>
      <c r="AF41" s="153"/>
      <c r="AG41" s="153"/>
      <c r="AH41" s="153"/>
      <c r="AI41" s="153"/>
      <c r="AJ41" s="153"/>
      <c r="AK41" s="153"/>
    </row>
    <row r="42" spans="1:37" ht="126" customHeight="1" hidden="1">
      <c r="A42" s="645"/>
      <c r="B42" s="664"/>
      <c r="C42" s="645"/>
      <c r="D42" s="645"/>
      <c r="E42" s="660"/>
      <c r="F42" s="668"/>
      <c r="G42" s="158"/>
      <c r="H42" s="155"/>
      <c r="I42" s="155"/>
      <c r="J42" s="163"/>
      <c r="K42" s="165"/>
      <c r="L42" s="165"/>
      <c r="M42" s="165"/>
      <c r="N42" s="165"/>
      <c r="O42" s="168">
        <f t="shared" si="0"/>
        <v>0</v>
      </c>
      <c r="P42" s="649"/>
      <c r="Q42" s="649"/>
      <c r="R42" s="154">
        <f>IF(COUNTA(H42:I42)=2,"Seleccione una opcion P o I",IF(ISNUMBER(O42),LOOKUP(O42,'DB'!$F$74:$G$76,'DB'!$H$74:$H$76),""))</f>
        <v>0</v>
      </c>
      <c r="S42" s="645"/>
      <c r="T42" s="645"/>
      <c r="U42" s="645"/>
      <c r="V42" s="660"/>
      <c r="W42" s="153">
        <f t="shared" si="1"/>
        <v>0</v>
      </c>
      <c r="X42" s="153">
        <f t="shared" si="2"/>
        <v>0</v>
      </c>
      <c r="Y42" s="153"/>
      <c r="Z42" s="153"/>
      <c r="AA42" s="153"/>
      <c r="AB42" s="153"/>
      <c r="AC42" s="153"/>
      <c r="AD42" s="153"/>
      <c r="AE42" s="153"/>
      <c r="AF42" s="153"/>
      <c r="AG42" s="153"/>
      <c r="AH42" s="153"/>
      <c r="AI42" s="153"/>
      <c r="AJ42" s="153"/>
      <c r="AK42" s="153"/>
    </row>
    <row r="43" spans="1:37" ht="126" customHeight="1" hidden="1" thickBot="1">
      <c r="A43" s="645"/>
      <c r="B43" s="664"/>
      <c r="C43" s="645"/>
      <c r="D43" s="645"/>
      <c r="E43" s="660"/>
      <c r="F43" s="668"/>
      <c r="G43" s="158"/>
      <c r="H43" s="155"/>
      <c r="I43" s="155"/>
      <c r="J43" s="163"/>
      <c r="K43" s="165"/>
      <c r="L43" s="165"/>
      <c r="M43" s="165"/>
      <c r="N43" s="165"/>
      <c r="O43" s="168">
        <f t="shared" si="0"/>
        <v>0</v>
      </c>
      <c r="P43" s="649"/>
      <c r="Q43" s="649"/>
      <c r="R43" s="154">
        <f>IF(COUNTA(H43:I43)=2,"Seleccione una opcion P o I",IF(ISNUMBER(O43),LOOKUP(O43,'DB'!$F$74:$G$76,'DB'!$H$74:$H$76),""))</f>
        <v>0</v>
      </c>
      <c r="S43" s="645"/>
      <c r="T43" s="645"/>
      <c r="U43" s="645"/>
      <c r="V43" s="660"/>
      <c r="W43" s="153">
        <f t="shared" si="1"/>
        <v>0</v>
      </c>
      <c r="X43" s="153">
        <f t="shared" si="2"/>
        <v>0</v>
      </c>
      <c r="Y43" s="153"/>
      <c r="Z43" s="153"/>
      <c r="AA43" s="153"/>
      <c r="AB43" s="153"/>
      <c r="AC43" s="153"/>
      <c r="AD43" s="153"/>
      <c r="AE43" s="153"/>
      <c r="AF43" s="153"/>
      <c r="AG43" s="153"/>
      <c r="AH43" s="153"/>
      <c r="AI43" s="153"/>
      <c r="AJ43" s="153"/>
      <c r="AK43" s="153"/>
    </row>
    <row r="44" spans="1:37" ht="126" customHeight="1" hidden="1">
      <c r="A44" s="645"/>
      <c r="B44" s="664"/>
      <c r="C44" s="645"/>
      <c r="D44" s="645"/>
      <c r="E44" s="660"/>
      <c r="F44" s="668"/>
      <c r="G44" s="158"/>
      <c r="H44" s="155"/>
      <c r="I44" s="155"/>
      <c r="J44" s="163"/>
      <c r="K44" s="165"/>
      <c r="L44" s="165"/>
      <c r="M44" s="165"/>
      <c r="N44" s="165"/>
      <c r="O44" s="168">
        <f t="shared" si="0"/>
        <v>0</v>
      </c>
      <c r="P44" s="649">
        <f>_xlfn.IFERROR(IF(_xlfn.AVERAGEIF(H44:H46,"X",$O44:$O46)&lt;=50,0,IF(_xlfn.AVERAGEIF(H44:H46,"X",$O44:$O46)&lt;=75,-1,-2)),"")</f>
      </c>
      <c r="Q44" s="649">
        <f>_xlfn.IFERROR(IF(_xlfn.AVERAGEIF(I44:I46,"X",$O44:$O46)&lt;=50,0,IF(_xlfn.AVERAGEIF(I44:I46,"X",$O44:$O46)&lt;=75,-1,-2)),"")</f>
      </c>
      <c r="R44" s="154">
        <f>IF(COUNTA(H44:I44)=2,"Seleccione una opcion P o I",IF(ISNUMBER(O44),LOOKUP(O44,'DB'!$F$74:$G$76,'DB'!$H$74:$H$76),""))</f>
        <v>0</v>
      </c>
      <c r="S44" s="645">
        <f>_xlfn.IFERROR(IF(C44+MIN(P44:P46)&lt;1,1,C44+MIN(P44:P46)),"")</f>
        <v>1</v>
      </c>
      <c r="T44" s="645">
        <f ca="1">_xlfn.IFERROR(IF(Q44&lt;&gt;0,IF(MATCH(D44,#REF!,)+Q44&lt;1,1,OFFSET(#REF!,MATCH(D44,#REF!,)+Q44,0,1,1)),D44),D44)</f>
        <v>0</v>
      </c>
      <c r="U44" s="645">
        <f>_xlfn.IFERROR(+T44*S44,)</f>
        <v>0</v>
      </c>
      <c r="V44" s="660">
        <f>_xlfn.IFERROR(VLOOKUP(U44,'DB'!$B$37:$D$61,2,FALSE),"")</f>
      </c>
      <c r="W44" s="153">
        <f t="shared" si="1"/>
        <v>0</v>
      </c>
      <c r="X44" s="153">
        <f t="shared" si="2"/>
        <v>0</v>
      </c>
      <c r="Y44" s="153"/>
      <c r="Z44" s="153"/>
      <c r="AA44" s="153"/>
      <c r="AB44" s="153"/>
      <c r="AC44" s="153"/>
      <c r="AD44" s="153"/>
      <c r="AE44" s="153"/>
      <c r="AF44" s="153"/>
      <c r="AG44" s="153"/>
      <c r="AH44" s="153"/>
      <c r="AI44" s="153"/>
      <c r="AJ44" s="153"/>
      <c r="AK44" s="153"/>
    </row>
    <row r="45" spans="1:37" ht="126" customHeight="1" hidden="1">
      <c r="A45" s="645"/>
      <c r="B45" s="664"/>
      <c r="C45" s="645"/>
      <c r="D45" s="645"/>
      <c r="E45" s="660"/>
      <c r="F45" s="668"/>
      <c r="G45" s="158"/>
      <c r="H45" s="155"/>
      <c r="I45" s="155"/>
      <c r="J45" s="163"/>
      <c r="K45" s="165"/>
      <c r="L45" s="165"/>
      <c r="M45" s="165"/>
      <c r="N45" s="165"/>
      <c r="O45" s="168">
        <f t="shared" si="0"/>
        <v>0</v>
      </c>
      <c r="P45" s="649"/>
      <c r="Q45" s="649"/>
      <c r="R45" s="154">
        <f>IF(COUNTA(H45:I45)=2,"Seleccione una opcion P o I",IF(ISNUMBER(O45),LOOKUP(O45,'DB'!$F$74:$G$76,'DB'!$H$74:$H$76),""))</f>
        <v>0</v>
      </c>
      <c r="S45" s="645"/>
      <c r="T45" s="645"/>
      <c r="U45" s="645"/>
      <c r="V45" s="660"/>
      <c r="W45" s="153">
        <f t="shared" si="1"/>
        <v>0</v>
      </c>
      <c r="X45" s="153">
        <f t="shared" si="2"/>
        <v>0</v>
      </c>
      <c r="Y45" s="153"/>
      <c r="Z45" s="153"/>
      <c r="AA45" s="153"/>
      <c r="AB45" s="153"/>
      <c r="AC45" s="153"/>
      <c r="AD45" s="153"/>
      <c r="AE45" s="153"/>
      <c r="AF45" s="153"/>
      <c r="AG45" s="153"/>
      <c r="AH45" s="153"/>
      <c r="AI45" s="153"/>
      <c r="AJ45" s="153"/>
      <c r="AK45" s="153"/>
    </row>
    <row r="46" spans="1:37" ht="126" customHeight="1" hidden="1" thickBot="1">
      <c r="A46" s="645"/>
      <c r="B46" s="664"/>
      <c r="C46" s="645"/>
      <c r="D46" s="645"/>
      <c r="E46" s="660"/>
      <c r="F46" s="668"/>
      <c r="G46" s="158"/>
      <c r="H46" s="155"/>
      <c r="I46" s="155"/>
      <c r="J46" s="163"/>
      <c r="K46" s="165"/>
      <c r="L46" s="165"/>
      <c r="M46" s="165"/>
      <c r="N46" s="165"/>
      <c r="O46" s="168">
        <f t="shared" si="0"/>
        <v>0</v>
      </c>
      <c r="P46" s="649"/>
      <c r="Q46" s="649"/>
      <c r="R46" s="154">
        <f>IF(COUNTA(H46:I46)=2,"Seleccione una opcion P o I",IF(ISNUMBER(O46),LOOKUP(O46,'DB'!$F$74:$G$76,'DB'!$H$74:$H$76),""))</f>
        <v>0</v>
      </c>
      <c r="S46" s="645"/>
      <c r="T46" s="645"/>
      <c r="U46" s="645"/>
      <c r="V46" s="660"/>
      <c r="W46" s="153">
        <f t="shared" si="1"/>
        <v>0</v>
      </c>
      <c r="X46" s="153">
        <f t="shared" si="2"/>
        <v>0</v>
      </c>
      <c r="Y46" s="153"/>
      <c r="Z46" s="153"/>
      <c r="AA46" s="153"/>
      <c r="AB46" s="153"/>
      <c r="AC46" s="153"/>
      <c r="AD46" s="153"/>
      <c r="AE46" s="153"/>
      <c r="AF46" s="153"/>
      <c r="AG46" s="153"/>
      <c r="AH46" s="153"/>
      <c r="AI46" s="153"/>
      <c r="AJ46" s="153"/>
      <c r="AK46" s="153"/>
    </row>
    <row r="47" spans="1:37" ht="126" customHeight="1" hidden="1">
      <c r="A47" s="645"/>
      <c r="B47" s="664"/>
      <c r="C47" s="645"/>
      <c r="D47" s="645"/>
      <c r="E47" s="660"/>
      <c r="F47" s="668"/>
      <c r="G47" s="158"/>
      <c r="H47" s="155"/>
      <c r="I47" s="155"/>
      <c r="J47" s="163"/>
      <c r="K47" s="165"/>
      <c r="L47" s="165"/>
      <c r="M47" s="165"/>
      <c r="N47" s="165"/>
      <c r="O47" s="168">
        <f t="shared" si="0"/>
        <v>0</v>
      </c>
      <c r="P47" s="649">
        <f>_xlfn.IFERROR(IF(_xlfn.AVERAGEIF(H47:H49,"X",$O47:$O49)&lt;=50,0,IF(_xlfn.AVERAGEIF(H47:H49,"X",$O47:$O49)&lt;=75,-1,-2)),"")</f>
      </c>
      <c r="Q47" s="649">
        <f>_xlfn.IFERROR(IF(_xlfn.AVERAGEIF(I47:I49,"X",$O47:$O49)&lt;=50,0,IF(_xlfn.AVERAGEIF(I47:I49,"X",$O47:$O49)&lt;=75,-1,-2)),"")</f>
      </c>
      <c r="R47" s="154">
        <f>IF(COUNTA(H47:I47)=2,"Seleccione una opcion P o I",IF(ISNUMBER(O47),LOOKUP(O47,'DB'!$F$74:$G$76,'DB'!$H$74:$H$76),""))</f>
        <v>0</v>
      </c>
      <c r="S47" s="645">
        <f>_xlfn.IFERROR(IF(C47+MIN(P47:P49)&lt;1,1,C47+MIN(P47:P49)),"")</f>
        <v>1</v>
      </c>
      <c r="T47" s="645">
        <f ca="1">_xlfn.IFERROR(IF(Q47&lt;&gt;0,IF(MATCH(D47,#REF!,)+Q47&lt;1,1,OFFSET(#REF!,MATCH(D47,#REF!,)+Q47,0,1,1)),D47),D47)</f>
        <v>0</v>
      </c>
      <c r="U47" s="645">
        <f>_xlfn.IFERROR(+T47*S47,)</f>
        <v>0</v>
      </c>
      <c r="V47" s="660">
        <f>_xlfn.IFERROR(VLOOKUP(U47,'DB'!$B$37:$D$61,2,FALSE),"")</f>
      </c>
      <c r="W47" s="153">
        <f t="shared" si="1"/>
        <v>0</v>
      </c>
      <c r="X47" s="153">
        <f t="shared" si="2"/>
        <v>0</v>
      </c>
      <c r="Y47" s="153"/>
      <c r="Z47" s="153"/>
      <c r="AA47" s="153"/>
      <c r="AB47" s="153"/>
      <c r="AC47" s="153"/>
      <c r="AD47" s="153"/>
      <c r="AE47" s="153"/>
      <c r="AF47" s="153"/>
      <c r="AG47" s="153"/>
      <c r="AH47" s="153"/>
      <c r="AI47" s="153"/>
      <c r="AJ47" s="153"/>
      <c r="AK47" s="153"/>
    </row>
    <row r="48" spans="1:37" ht="126" customHeight="1" hidden="1">
      <c r="A48" s="645"/>
      <c r="B48" s="664"/>
      <c r="C48" s="645"/>
      <c r="D48" s="645"/>
      <c r="E48" s="660"/>
      <c r="F48" s="668"/>
      <c r="G48" s="158"/>
      <c r="H48" s="155"/>
      <c r="I48" s="155"/>
      <c r="J48" s="163"/>
      <c r="K48" s="165"/>
      <c r="L48" s="165"/>
      <c r="M48" s="165"/>
      <c r="N48" s="165"/>
      <c r="O48" s="168">
        <f t="shared" si="0"/>
        <v>0</v>
      </c>
      <c r="P48" s="649"/>
      <c r="Q48" s="649"/>
      <c r="R48" s="154">
        <f>IF(COUNTA(H48:I48)=2,"Seleccione una opcion P o I",IF(ISNUMBER(O48),LOOKUP(O48,'DB'!$F$74:$G$76,'DB'!$H$74:$H$76),""))</f>
        <v>0</v>
      </c>
      <c r="S48" s="645"/>
      <c r="T48" s="645"/>
      <c r="U48" s="645"/>
      <c r="V48" s="660"/>
      <c r="W48" s="153">
        <f t="shared" si="1"/>
        <v>0</v>
      </c>
      <c r="X48" s="153">
        <f t="shared" si="2"/>
        <v>0</v>
      </c>
      <c r="Y48" s="153"/>
      <c r="Z48" s="153"/>
      <c r="AA48" s="153"/>
      <c r="AB48" s="153"/>
      <c r="AC48" s="153"/>
      <c r="AD48" s="153"/>
      <c r="AE48" s="153"/>
      <c r="AF48" s="153"/>
      <c r="AG48" s="153"/>
      <c r="AH48" s="153"/>
      <c r="AI48" s="153"/>
      <c r="AJ48" s="153"/>
      <c r="AK48" s="153"/>
    </row>
    <row r="49" spans="1:37" ht="126" customHeight="1" hidden="1" thickBot="1">
      <c r="A49" s="645"/>
      <c r="B49" s="664"/>
      <c r="C49" s="645"/>
      <c r="D49" s="645"/>
      <c r="E49" s="660"/>
      <c r="F49" s="668"/>
      <c r="G49" s="158"/>
      <c r="H49" s="155"/>
      <c r="I49" s="155"/>
      <c r="J49" s="163"/>
      <c r="K49" s="165"/>
      <c r="L49" s="165"/>
      <c r="M49" s="165"/>
      <c r="N49" s="165"/>
      <c r="O49" s="168">
        <f t="shared" si="0"/>
        <v>0</v>
      </c>
      <c r="P49" s="649"/>
      <c r="Q49" s="649"/>
      <c r="R49" s="154">
        <f>IF(COUNTA(H49:I49)=2,"Seleccione una opcion P o I",IF(ISNUMBER(O49),LOOKUP(O49,'DB'!$F$74:$G$76,'DB'!$H$74:$H$76),""))</f>
        <v>0</v>
      </c>
      <c r="S49" s="645"/>
      <c r="T49" s="645"/>
      <c r="U49" s="645"/>
      <c r="V49" s="660"/>
      <c r="W49" s="153">
        <f t="shared" si="1"/>
        <v>0</v>
      </c>
      <c r="X49" s="153">
        <f t="shared" si="2"/>
        <v>0</v>
      </c>
      <c r="Y49" s="153"/>
      <c r="Z49" s="153"/>
      <c r="AA49" s="153"/>
      <c r="AB49" s="153"/>
      <c r="AC49" s="153"/>
      <c r="AD49" s="153"/>
      <c r="AE49" s="153"/>
      <c r="AF49" s="153"/>
      <c r="AG49" s="153"/>
      <c r="AH49" s="153"/>
      <c r="AI49" s="153"/>
      <c r="AJ49" s="153"/>
      <c r="AK49" s="153"/>
    </row>
    <row r="50" spans="1:37" ht="126" customHeight="1" hidden="1">
      <c r="A50" s="645"/>
      <c r="B50" s="664"/>
      <c r="C50" s="645"/>
      <c r="D50" s="645"/>
      <c r="E50" s="660"/>
      <c r="F50" s="668"/>
      <c r="G50" s="158"/>
      <c r="H50" s="156"/>
      <c r="I50" s="156"/>
      <c r="J50" s="163"/>
      <c r="K50" s="165"/>
      <c r="L50" s="165"/>
      <c r="M50" s="165"/>
      <c r="N50" s="165"/>
      <c r="O50" s="168">
        <f t="shared" si="0"/>
        <v>0</v>
      </c>
      <c r="P50" s="649">
        <f>_xlfn.IFERROR(IF(_xlfn.AVERAGEIF(H50:H52,"X",$O50:$O52)&lt;=50,0,IF(_xlfn.AVERAGEIF(H50:H52,"X",$O50:$O52)&lt;=75,-1,-2)),"")</f>
      </c>
      <c r="Q50" s="649">
        <f>_xlfn.IFERROR(IF(_xlfn.AVERAGEIF(I50:I52,"X",$O50:$O52)&lt;=50,0,IF(_xlfn.AVERAGEIF(I50:I52,"X",$O50:$O52)&lt;=75,-1,-2)),"")</f>
      </c>
      <c r="R50" s="154">
        <f>IF(COUNTA(H50:I50)=2,"Seleccione una opcion P o I",IF(ISNUMBER(O50),LOOKUP(O50,'DB'!$F$74:$G$76,'DB'!$H$74:$H$76),""))</f>
        <v>0</v>
      </c>
      <c r="S50" s="645">
        <f>_xlfn.IFERROR(IF(C50+MIN(P50:P52)&lt;1,1,C50+MIN(P50:P52)),"")</f>
        <v>1</v>
      </c>
      <c r="T50" s="645">
        <f ca="1">_xlfn.IFERROR(IF(Q50&lt;&gt;0,IF(MATCH(D50,#REF!,)+Q50&lt;1,1,OFFSET(#REF!,MATCH(D50,#REF!,)+Q50,0,1,1)),D50),D50)</f>
        <v>0</v>
      </c>
      <c r="U50" s="645">
        <f>_xlfn.IFERROR(+T50*S50,)</f>
        <v>0</v>
      </c>
      <c r="V50" s="660">
        <f>_xlfn.IFERROR(VLOOKUP(U50,'DB'!$B$37:$D$61,2,FALSE),"")</f>
      </c>
      <c r="W50" s="153">
        <f t="shared" si="1"/>
        <v>0</v>
      </c>
      <c r="X50" s="153">
        <f t="shared" si="2"/>
        <v>0</v>
      </c>
      <c r="Y50" s="153"/>
      <c r="Z50" s="153"/>
      <c r="AA50" s="153"/>
      <c r="AB50" s="153"/>
      <c r="AC50" s="153"/>
      <c r="AD50" s="153"/>
      <c r="AE50" s="153"/>
      <c r="AF50" s="153"/>
      <c r="AG50" s="153"/>
      <c r="AH50" s="153"/>
      <c r="AI50" s="153"/>
      <c r="AJ50" s="153"/>
      <c r="AK50" s="153"/>
    </row>
    <row r="51" spans="1:37" ht="126" customHeight="1" hidden="1">
      <c r="A51" s="645"/>
      <c r="B51" s="664"/>
      <c r="C51" s="645"/>
      <c r="D51" s="645"/>
      <c r="E51" s="660"/>
      <c r="F51" s="668"/>
      <c r="G51" s="158"/>
      <c r="H51" s="156"/>
      <c r="I51" s="156"/>
      <c r="J51" s="163"/>
      <c r="K51" s="165"/>
      <c r="L51" s="165"/>
      <c r="M51" s="165"/>
      <c r="N51" s="165"/>
      <c r="O51" s="168">
        <f t="shared" si="0"/>
        <v>0</v>
      </c>
      <c r="P51" s="649"/>
      <c r="Q51" s="649"/>
      <c r="R51" s="154">
        <f>IF(COUNTA(H51:I51)=2,"Seleccione una opcion P o I",IF(ISNUMBER(O51),LOOKUP(O51,'DB'!$F$74:$G$76,'DB'!$H$74:$H$76),""))</f>
        <v>0</v>
      </c>
      <c r="S51" s="645"/>
      <c r="T51" s="645"/>
      <c r="U51" s="645"/>
      <c r="V51" s="660"/>
      <c r="W51" s="153">
        <f t="shared" si="1"/>
        <v>0</v>
      </c>
      <c r="X51" s="153">
        <f t="shared" si="2"/>
        <v>0</v>
      </c>
      <c r="Y51" s="153"/>
      <c r="Z51" s="153"/>
      <c r="AA51" s="153"/>
      <c r="AB51" s="153"/>
      <c r="AC51" s="153"/>
      <c r="AD51" s="153"/>
      <c r="AE51" s="153"/>
      <c r="AF51" s="153"/>
      <c r="AG51" s="153"/>
      <c r="AH51" s="153"/>
      <c r="AI51" s="153"/>
      <c r="AJ51" s="153"/>
      <c r="AK51" s="153"/>
    </row>
    <row r="52" spans="1:37" ht="126" customHeight="1" hidden="1" thickBot="1">
      <c r="A52" s="645"/>
      <c r="B52" s="664"/>
      <c r="C52" s="645"/>
      <c r="D52" s="645"/>
      <c r="E52" s="660"/>
      <c r="F52" s="668"/>
      <c r="G52" s="157"/>
      <c r="H52" s="156"/>
      <c r="I52" s="156"/>
      <c r="J52" s="173"/>
      <c r="K52" s="164"/>
      <c r="L52" s="164"/>
      <c r="M52" s="164"/>
      <c r="N52" s="164"/>
      <c r="O52" s="168">
        <f t="shared" si="0"/>
        <v>0</v>
      </c>
      <c r="P52" s="649"/>
      <c r="Q52" s="649"/>
      <c r="R52" s="154">
        <f>IF(COUNTA(H52:I52)=2,"Seleccione una opcion P o I",IF(ISNUMBER(O52),LOOKUP(O52,'DB'!$F$74:$G$76,'DB'!$H$74:$H$76),""))</f>
        <v>0</v>
      </c>
      <c r="S52" s="645"/>
      <c r="T52" s="645"/>
      <c r="U52" s="645"/>
      <c r="V52" s="660"/>
      <c r="W52" s="153">
        <f t="shared" si="1"/>
        <v>0</v>
      </c>
      <c r="X52" s="153">
        <f t="shared" si="2"/>
        <v>0</v>
      </c>
      <c r="Y52" s="153"/>
      <c r="Z52" s="153"/>
      <c r="AA52" s="153"/>
      <c r="AB52" s="153"/>
      <c r="AC52" s="153"/>
      <c r="AD52" s="153"/>
      <c r="AE52" s="153"/>
      <c r="AF52" s="153"/>
      <c r="AG52" s="153"/>
      <c r="AH52" s="153"/>
      <c r="AI52" s="153"/>
      <c r="AJ52" s="153"/>
      <c r="AK52" s="153"/>
    </row>
    <row r="53" spans="1:37" ht="126" customHeight="1" hidden="1">
      <c r="A53" s="645"/>
      <c r="B53" s="664"/>
      <c r="C53" s="645"/>
      <c r="D53" s="645"/>
      <c r="E53" s="660"/>
      <c r="F53" s="668"/>
      <c r="G53" s="158"/>
      <c r="H53" s="156"/>
      <c r="I53" s="156"/>
      <c r="J53" s="173"/>
      <c r="K53" s="164"/>
      <c r="L53" s="164"/>
      <c r="M53" s="164"/>
      <c r="N53" s="164"/>
      <c r="O53" s="168">
        <f t="shared" si="0"/>
        <v>0</v>
      </c>
      <c r="P53" s="649">
        <f>_xlfn.IFERROR(IF(_xlfn.AVERAGEIF(H53:H55,"X",$O53:$O55)&lt;=50,0,IF(_xlfn.AVERAGEIF(H53:H55,"X",$O53:$O55)&lt;=75,-1,-2)),"")</f>
      </c>
      <c r="Q53" s="649">
        <f>_xlfn.IFERROR(IF(_xlfn.AVERAGEIF(I53:I55,"X",$O53:$O55)&lt;=50,0,IF(_xlfn.AVERAGEIF(I53:I55,"X",$O53:$O55)&lt;=75,-1,-2)),"")</f>
      </c>
      <c r="R53" s="154">
        <f>IF(COUNTA(H53:I53)=2,"Seleccione una opcion P o I",IF(ISNUMBER(O53),LOOKUP(O53,'DB'!$F$74:$G$76,'DB'!$H$74:$H$76),""))</f>
        <v>0</v>
      </c>
      <c r="S53" s="645">
        <f>_xlfn.IFERROR(IF(C53+MIN(P53:P55)&lt;1,1,C53+MIN(P53:P55)),"")</f>
        <v>1</v>
      </c>
      <c r="T53" s="645">
        <f ca="1">_xlfn.IFERROR(IF(Q53&lt;&gt;0,IF(MATCH(D53,#REF!,)+Q53&lt;1,1,OFFSET(#REF!,MATCH(D53,#REF!,)+Q53,0,1,1)),D53),D53)</f>
        <v>0</v>
      </c>
      <c r="U53" s="645">
        <f>_xlfn.IFERROR(+T53*S53,)</f>
        <v>0</v>
      </c>
      <c r="V53" s="660">
        <f>_xlfn.IFERROR(VLOOKUP(U53,'DB'!$B$37:$D$61,2,FALSE),"")</f>
      </c>
      <c r="W53" s="153">
        <f t="shared" si="1"/>
        <v>0</v>
      </c>
      <c r="X53" s="153">
        <f t="shared" si="2"/>
        <v>0</v>
      </c>
      <c r="Y53" s="153"/>
      <c r="Z53" s="153"/>
      <c r="AA53" s="153"/>
      <c r="AB53" s="153"/>
      <c r="AC53" s="153"/>
      <c r="AD53" s="153"/>
      <c r="AE53" s="153"/>
      <c r="AF53" s="153"/>
      <c r="AG53" s="153"/>
      <c r="AH53" s="153"/>
      <c r="AI53" s="153"/>
      <c r="AJ53" s="153"/>
      <c r="AK53" s="153"/>
    </row>
    <row r="54" spans="1:37" ht="126" customHeight="1" hidden="1">
      <c r="A54" s="645"/>
      <c r="B54" s="664"/>
      <c r="C54" s="645"/>
      <c r="D54" s="645"/>
      <c r="E54" s="660"/>
      <c r="F54" s="668"/>
      <c r="G54" s="158"/>
      <c r="H54" s="156"/>
      <c r="I54" s="156"/>
      <c r="J54" s="173"/>
      <c r="K54" s="164"/>
      <c r="L54" s="164"/>
      <c r="M54" s="164"/>
      <c r="N54" s="164"/>
      <c r="O54" s="168">
        <f t="shared" si="0"/>
        <v>0</v>
      </c>
      <c r="P54" s="649"/>
      <c r="Q54" s="649"/>
      <c r="R54" s="154">
        <f>IF(COUNTA(H54:I54)=2,"Seleccione una opcion P o I",IF(ISNUMBER(O54),LOOKUP(O54,'DB'!$F$74:$G$76,'DB'!$H$74:$H$76),""))</f>
        <v>0</v>
      </c>
      <c r="S54" s="645"/>
      <c r="T54" s="645"/>
      <c r="U54" s="645"/>
      <c r="V54" s="660"/>
      <c r="W54" s="153">
        <f t="shared" si="1"/>
        <v>0</v>
      </c>
      <c r="X54" s="153">
        <f t="shared" si="2"/>
        <v>0</v>
      </c>
      <c r="Y54" s="153"/>
      <c r="Z54" s="153"/>
      <c r="AA54" s="153"/>
      <c r="AB54" s="153"/>
      <c r="AC54" s="153"/>
      <c r="AD54" s="153"/>
      <c r="AE54" s="153"/>
      <c r="AF54" s="153"/>
      <c r="AG54" s="153"/>
      <c r="AH54" s="153"/>
      <c r="AI54" s="153"/>
      <c r="AJ54" s="153"/>
      <c r="AK54" s="153"/>
    </row>
    <row r="55" spans="1:37" ht="126" customHeight="1" hidden="1" thickBot="1">
      <c r="A55" s="645"/>
      <c r="B55" s="664"/>
      <c r="C55" s="645"/>
      <c r="D55" s="645"/>
      <c r="E55" s="660"/>
      <c r="F55" s="668"/>
      <c r="G55" s="157"/>
      <c r="H55" s="156"/>
      <c r="I55" s="156"/>
      <c r="J55" s="173"/>
      <c r="K55" s="164"/>
      <c r="L55" s="164"/>
      <c r="M55" s="164"/>
      <c r="N55" s="164"/>
      <c r="O55" s="168">
        <f t="shared" si="0"/>
        <v>0</v>
      </c>
      <c r="P55" s="649"/>
      <c r="Q55" s="649"/>
      <c r="R55" s="154">
        <f>IF(COUNTA(H55:I55)=2,"Seleccione una opcion P o I",IF(ISNUMBER(O55),LOOKUP(O55,'DB'!$F$74:$G$76,'DB'!$H$74:$H$76),""))</f>
        <v>0</v>
      </c>
      <c r="S55" s="645"/>
      <c r="T55" s="645"/>
      <c r="U55" s="645"/>
      <c r="V55" s="660"/>
      <c r="W55" s="153">
        <f t="shared" si="1"/>
        <v>0</v>
      </c>
      <c r="X55" s="153">
        <f t="shared" si="2"/>
        <v>0</v>
      </c>
      <c r="Y55" s="153"/>
      <c r="Z55" s="153"/>
      <c r="AA55" s="153"/>
      <c r="AB55" s="153"/>
      <c r="AC55" s="153"/>
      <c r="AD55" s="153"/>
      <c r="AE55" s="153"/>
      <c r="AF55" s="153"/>
      <c r="AG55" s="153"/>
      <c r="AH55" s="153"/>
      <c r="AI55" s="153"/>
      <c r="AJ55" s="153"/>
      <c r="AK55" s="153"/>
    </row>
    <row r="56" spans="1:37" ht="126" customHeight="1" hidden="1">
      <c r="A56" s="645"/>
      <c r="B56" s="664"/>
      <c r="C56" s="645"/>
      <c r="D56" s="645"/>
      <c r="E56" s="660"/>
      <c r="F56" s="668"/>
      <c r="G56" s="157"/>
      <c r="H56" s="156"/>
      <c r="I56" s="156"/>
      <c r="J56" s="173"/>
      <c r="K56" s="164"/>
      <c r="L56" s="164"/>
      <c r="M56" s="164"/>
      <c r="N56" s="164"/>
      <c r="O56" s="168">
        <f t="shared" si="0"/>
        <v>0</v>
      </c>
      <c r="P56" s="649">
        <f>_xlfn.IFERROR(IF(_xlfn.AVERAGEIF(H56:H58,"X",$O56:$O58)&lt;=50,0,IF(_xlfn.AVERAGEIF(H56:H58,"X",$O56:$O58)&lt;=75,-1,-2)),"")</f>
      </c>
      <c r="Q56" s="649">
        <f>_xlfn.IFERROR(IF(_xlfn.AVERAGEIF(I56:I58,"X",$O56:$O58)&lt;=50,0,IF(_xlfn.AVERAGEIF(I56:I58,"X",$O56:$O58)&lt;=75,-1,-2)),"")</f>
      </c>
      <c r="R56" s="154">
        <f>IF(COUNTA(H56:I56)=2,"Seleccione una opcion P o I",IF(ISNUMBER(O56),LOOKUP(O56,'DB'!$F$74:$G$76,'DB'!$H$74:$H$76),""))</f>
        <v>0</v>
      </c>
      <c r="S56" s="645">
        <f>_xlfn.IFERROR(IF(C56+MIN(P56:P58)&lt;1,1,C56+MIN(P56:P58)),"")</f>
        <v>1</v>
      </c>
      <c r="T56" s="645">
        <f ca="1">_xlfn.IFERROR(IF(Q56&lt;&gt;0,IF(MATCH(D56,#REF!,)+Q56&lt;1,1,OFFSET(#REF!,MATCH(D56,#REF!,)+Q56,0,1,1)),D56),D56)</f>
        <v>0</v>
      </c>
      <c r="U56" s="645">
        <f>_xlfn.IFERROR(+T56*S56,)</f>
        <v>0</v>
      </c>
      <c r="V56" s="660">
        <f>_xlfn.IFERROR(VLOOKUP(U56,'DB'!$B$37:$D$61,2,FALSE),"")</f>
      </c>
      <c r="W56" s="153">
        <f t="shared" si="1"/>
        <v>0</v>
      </c>
      <c r="X56" s="153">
        <f t="shared" si="2"/>
        <v>0</v>
      </c>
      <c r="Y56" s="153"/>
      <c r="Z56" s="153"/>
      <c r="AA56" s="153"/>
      <c r="AB56" s="153"/>
      <c r="AC56" s="153"/>
      <c r="AD56" s="153"/>
      <c r="AE56" s="153"/>
      <c r="AF56" s="153"/>
      <c r="AG56" s="153"/>
      <c r="AH56" s="153"/>
      <c r="AI56" s="153"/>
      <c r="AJ56" s="153"/>
      <c r="AK56" s="153"/>
    </row>
    <row r="57" spans="1:37" ht="126" customHeight="1" hidden="1">
      <c r="A57" s="645"/>
      <c r="B57" s="664"/>
      <c r="C57" s="645"/>
      <c r="D57" s="645"/>
      <c r="E57" s="660"/>
      <c r="F57" s="668"/>
      <c r="G57" s="157"/>
      <c r="H57" s="156"/>
      <c r="I57" s="156"/>
      <c r="J57" s="173"/>
      <c r="K57" s="164"/>
      <c r="L57" s="164"/>
      <c r="M57" s="164"/>
      <c r="N57" s="164"/>
      <c r="O57" s="168">
        <f t="shared" si="0"/>
        <v>0</v>
      </c>
      <c r="P57" s="649"/>
      <c r="Q57" s="649"/>
      <c r="R57" s="154">
        <f>IF(COUNTA(H57:I57)=2,"Seleccione una opcion P o I",IF(ISNUMBER(O57),LOOKUP(O57,'DB'!$F$74:$G$76,'DB'!$H$74:$H$76),""))</f>
        <v>0</v>
      </c>
      <c r="S57" s="645"/>
      <c r="T57" s="645"/>
      <c r="U57" s="645"/>
      <c r="V57" s="660"/>
      <c r="W57" s="153">
        <f t="shared" si="1"/>
        <v>0</v>
      </c>
      <c r="X57" s="153">
        <f t="shared" si="2"/>
        <v>0</v>
      </c>
      <c r="Y57" s="153"/>
      <c r="Z57" s="153"/>
      <c r="AA57" s="153"/>
      <c r="AB57" s="153"/>
      <c r="AC57" s="153"/>
      <c r="AD57" s="153"/>
      <c r="AE57" s="153"/>
      <c r="AF57" s="153"/>
      <c r="AG57" s="153"/>
      <c r="AH57" s="153"/>
      <c r="AI57" s="153"/>
      <c r="AJ57" s="153"/>
      <c r="AK57" s="153"/>
    </row>
    <row r="58" spans="1:37" ht="126" customHeight="1" hidden="1" thickBot="1">
      <c r="A58" s="645"/>
      <c r="B58" s="664"/>
      <c r="C58" s="645"/>
      <c r="D58" s="645"/>
      <c r="E58" s="660"/>
      <c r="F58" s="668"/>
      <c r="G58" s="157"/>
      <c r="H58" s="156"/>
      <c r="I58" s="156"/>
      <c r="J58" s="173"/>
      <c r="K58" s="164"/>
      <c r="L58" s="164"/>
      <c r="M58" s="164"/>
      <c r="N58" s="164"/>
      <c r="O58" s="168">
        <f t="shared" si="0"/>
        <v>0</v>
      </c>
      <c r="P58" s="649"/>
      <c r="Q58" s="649"/>
      <c r="R58" s="154">
        <f>IF(COUNTA(H58:I58)=2,"Seleccione una opcion P o I",IF(ISNUMBER(O58),LOOKUP(O58,'DB'!$F$74:$G$76,'DB'!$H$74:$H$76),""))</f>
        <v>0</v>
      </c>
      <c r="S58" s="645"/>
      <c r="T58" s="645"/>
      <c r="U58" s="645"/>
      <c r="V58" s="660"/>
      <c r="W58" s="153">
        <f t="shared" si="1"/>
        <v>0</v>
      </c>
      <c r="X58" s="153">
        <f t="shared" si="2"/>
        <v>0</v>
      </c>
      <c r="Y58" s="153"/>
      <c r="Z58" s="153"/>
      <c r="AA58" s="153"/>
      <c r="AB58" s="153"/>
      <c r="AC58" s="153"/>
      <c r="AD58" s="153"/>
      <c r="AE58" s="153"/>
      <c r="AF58" s="153"/>
      <c r="AG58" s="153"/>
      <c r="AH58" s="153"/>
      <c r="AI58" s="153"/>
      <c r="AJ58" s="153"/>
      <c r="AK58" s="153"/>
    </row>
    <row r="59" spans="1:37" ht="126" customHeight="1" hidden="1">
      <c r="A59" s="645"/>
      <c r="B59" s="664"/>
      <c r="C59" s="645"/>
      <c r="D59" s="645"/>
      <c r="E59" s="660"/>
      <c r="F59" s="668"/>
      <c r="G59" s="157"/>
      <c r="H59" s="156"/>
      <c r="I59" s="156"/>
      <c r="J59" s="173"/>
      <c r="K59" s="164"/>
      <c r="L59" s="164"/>
      <c r="M59" s="164"/>
      <c r="N59" s="164"/>
      <c r="O59" s="168">
        <f t="shared" si="0"/>
        <v>0</v>
      </c>
      <c r="P59" s="649">
        <f>_xlfn.IFERROR(IF(_xlfn.AVERAGEIF(H59:H61,"X",$O59:$O61)&lt;=50,0,IF(_xlfn.AVERAGEIF(H59:H61,"X",$O59:$O61)&lt;=75,-1,-2)),"")</f>
      </c>
      <c r="Q59" s="649">
        <f>_xlfn.IFERROR(IF(_xlfn.AVERAGEIF(I59:I61,"X",$O59:$O61)&lt;=50,0,IF(_xlfn.AVERAGEIF(I59:I61,"X",$O59:$O61)&lt;=75,-1,-2)),"")</f>
      </c>
      <c r="R59" s="154">
        <f>IF(COUNTA(H59:I59)=2,"Seleccione una opcion P o I",IF(ISNUMBER(O59),LOOKUP(O59,'DB'!$F$74:$G$76,'DB'!$H$74:$H$76),""))</f>
        <v>0</v>
      </c>
      <c r="S59" s="645">
        <f>_xlfn.IFERROR(IF(C59+MIN(P59:P61)&lt;1,1,C59+MIN(P59:P61)),"")</f>
        <v>1</v>
      </c>
      <c r="T59" s="645">
        <f ca="1">_xlfn.IFERROR(IF(Q59&lt;&gt;0,IF(MATCH(D59,#REF!,)+Q59&lt;1,1,OFFSET(#REF!,MATCH(D59,#REF!,)+Q59,0,1,1)),D59),D59)</f>
        <v>0</v>
      </c>
      <c r="U59" s="645">
        <f>_xlfn.IFERROR(+T59*S59,)</f>
        <v>0</v>
      </c>
      <c r="V59" s="660">
        <f>_xlfn.IFERROR(VLOOKUP(U59,'DB'!$B$37:$D$61,2,FALSE),"")</f>
      </c>
      <c r="W59" s="153">
        <f t="shared" si="1"/>
        <v>0</v>
      </c>
      <c r="X59" s="153">
        <f t="shared" si="2"/>
        <v>0</v>
      </c>
      <c r="Y59" s="153"/>
      <c r="Z59" s="153"/>
      <c r="AA59" s="153"/>
      <c r="AB59" s="153"/>
      <c r="AC59" s="153"/>
      <c r="AD59" s="153"/>
      <c r="AE59" s="153"/>
      <c r="AF59" s="153"/>
      <c r="AG59" s="153"/>
      <c r="AH59" s="153"/>
      <c r="AI59" s="153"/>
      <c r="AJ59" s="153"/>
      <c r="AK59" s="153"/>
    </row>
    <row r="60" spans="1:37" ht="126" customHeight="1" hidden="1">
      <c r="A60" s="645"/>
      <c r="B60" s="664"/>
      <c r="C60" s="645"/>
      <c r="D60" s="645"/>
      <c r="E60" s="660"/>
      <c r="F60" s="668"/>
      <c r="G60" s="157"/>
      <c r="H60" s="156"/>
      <c r="I60" s="156"/>
      <c r="J60" s="173"/>
      <c r="K60" s="164"/>
      <c r="L60" s="164"/>
      <c r="M60" s="164"/>
      <c r="N60" s="164"/>
      <c r="O60" s="168">
        <f t="shared" si="0"/>
        <v>0</v>
      </c>
      <c r="P60" s="649"/>
      <c r="Q60" s="649"/>
      <c r="R60" s="154">
        <f>IF(COUNTA(H60:I60)=2,"Seleccione una opcion P o I",IF(ISNUMBER(O60),LOOKUP(O60,'DB'!$F$74:$G$76,'DB'!$H$74:$H$76),""))</f>
        <v>0</v>
      </c>
      <c r="S60" s="645"/>
      <c r="T60" s="645"/>
      <c r="U60" s="645"/>
      <c r="V60" s="660"/>
      <c r="W60" s="153">
        <f t="shared" si="1"/>
        <v>0</v>
      </c>
      <c r="X60" s="153">
        <f t="shared" si="2"/>
        <v>0</v>
      </c>
      <c r="Y60" s="153"/>
      <c r="Z60" s="153"/>
      <c r="AA60" s="153"/>
      <c r="AB60" s="153"/>
      <c r="AC60" s="153"/>
      <c r="AD60" s="153"/>
      <c r="AE60" s="153"/>
      <c r="AF60" s="153"/>
      <c r="AG60" s="153"/>
      <c r="AH60" s="153"/>
      <c r="AI60" s="153"/>
      <c r="AJ60" s="153"/>
      <c r="AK60" s="153"/>
    </row>
    <row r="61" spans="1:37" ht="126" customHeight="1" hidden="1" thickBot="1">
      <c r="A61" s="645"/>
      <c r="B61" s="664"/>
      <c r="C61" s="645"/>
      <c r="D61" s="645"/>
      <c r="E61" s="660"/>
      <c r="F61" s="668"/>
      <c r="G61" s="157"/>
      <c r="H61" s="156"/>
      <c r="I61" s="156"/>
      <c r="J61" s="173"/>
      <c r="K61" s="164"/>
      <c r="L61" s="164"/>
      <c r="M61" s="164"/>
      <c r="N61" s="164"/>
      <c r="O61" s="168">
        <f t="shared" si="0"/>
        <v>0</v>
      </c>
      <c r="P61" s="649"/>
      <c r="Q61" s="649"/>
      <c r="R61" s="154">
        <f>IF(COUNTA(H61:I61)=2,"Seleccione una opcion P o I",IF(ISNUMBER(O61),LOOKUP(O61,'DB'!$F$74:$G$76,'DB'!$H$74:$H$76),""))</f>
        <v>0</v>
      </c>
      <c r="S61" s="645"/>
      <c r="T61" s="645"/>
      <c r="U61" s="645"/>
      <c r="V61" s="660"/>
      <c r="W61" s="153">
        <f t="shared" si="1"/>
        <v>0</v>
      </c>
      <c r="X61" s="153">
        <f t="shared" si="2"/>
        <v>0</v>
      </c>
      <c r="Y61" s="153"/>
      <c r="Z61" s="153"/>
      <c r="AA61" s="153"/>
      <c r="AB61" s="153"/>
      <c r="AC61" s="153"/>
      <c r="AD61" s="153"/>
      <c r="AE61" s="153"/>
      <c r="AF61" s="153"/>
      <c r="AG61" s="153"/>
      <c r="AH61" s="153"/>
      <c r="AI61" s="153"/>
      <c r="AJ61" s="153"/>
      <c r="AK61" s="153"/>
    </row>
    <row r="62" spans="1:37" ht="126" customHeight="1" hidden="1">
      <c r="A62" s="645"/>
      <c r="B62" s="664"/>
      <c r="C62" s="645"/>
      <c r="D62" s="645"/>
      <c r="E62" s="660"/>
      <c r="F62" s="668"/>
      <c r="G62" s="157"/>
      <c r="H62" s="156"/>
      <c r="I62" s="156"/>
      <c r="J62" s="173"/>
      <c r="K62" s="164"/>
      <c r="L62" s="164"/>
      <c r="M62" s="164"/>
      <c r="N62" s="164"/>
      <c r="O62" s="168">
        <f t="shared" si="0"/>
        <v>0</v>
      </c>
      <c r="P62" s="649">
        <f>_xlfn.IFERROR(IF(_xlfn.AVERAGEIF(H62:H64,"X",$O62:$O64)&lt;=50,0,IF(_xlfn.AVERAGEIF(H62:H64,"X",$O62:$O64)&lt;=75,-1,-2)),"")</f>
      </c>
      <c r="Q62" s="649">
        <f>_xlfn.IFERROR(IF(_xlfn.AVERAGEIF(I62:I64,"X",$O62:$O64)&lt;=50,0,IF(_xlfn.AVERAGEIF(I62:I64,"X",$O62:$O64)&lt;=75,-1,-2)),"")</f>
      </c>
      <c r="R62" s="154">
        <f>IF(COUNTA(H62:I62)=2,"Seleccione una opcion P o I",IF(ISNUMBER(O62),LOOKUP(O62,'DB'!$F$74:$G$76,'DB'!$H$74:$H$76),""))</f>
        <v>0</v>
      </c>
      <c r="S62" s="645">
        <f>_xlfn.IFERROR(IF(C62+MIN(P62:P64)&lt;1,1,C62+MIN(P62:P64)),"")</f>
        <v>1</v>
      </c>
      <c r="T62" s="645">
        <f ca="1">_xlfn.IFERROR(IF(Q62&lt;&gt;0,IF(MATCH(D62,#REF!,)+Q62&lt;1,1,OFFSET(#REF!,MATCH(D62,#REF!,)+Q62,0,1,1)),D62),D62)</f>
        <v>0</v>
      </c>
      <c r="U62" s="645">
        <f>_xlfn.IFERROR(+T62*S62,)</f>
        <v>0</v>
      </c>
      <c r="V62" s="660">
        <f>_xlfn.IFERROR(VLOOKUP(U62,'DB'!$B$37:$D$61,2,FALSE),"")</f>
      </c>
      <c r="W62" s="153">
        <f t="shared" si="1"/>
        <v>0</v>
      </c>
      <c r="X62" s="153">
        <f t="shared" si="2"/>
        <v>0</v>
      </c>
      <c r="Y62" s="153"/>
      <c r="Z62" s="153"/>
      <c r="AA62" s="153"/>
      <c r="AB62" s="153"/>
      <c r="AC62" s="153"/>
      <c r="AD62" s="153"/>
      <c r="AE62" s="153"/>
      <c r="AF62" s="153"/>
      <c r="AG62" s="153"/>
      <c r="AH62" s="153"/>
      <c r="AI62" s="153"/>
      <c r="AJ62" s="153"/>
      <c r="AK62" s="153"/>
    </row>
    <row r="63" spans="1:37" ht="126" customHeight="1" hidden="1">
      <c r="A63" s="645"/>
      <c r="B63" s="664"/>
      <c r="C63" s="645"/>
      <c r="D63" s="645"/>
      <c r="E63" s="660"/>
      <c r="F63" s="668"/>
      <c r="G63" s="157"/>
      <c r="H63" s="156"/>
      <c r="I63" s="156"/>
      <c r="J63" s="173"/>
      <c r="K63" s="164"/>
      <c r="L63" s="164"/>
      <c r="M63" s="164"/>
      <c r="N63" s="164"/>
      <c r="O63" s="168">
        <f t="shared" si="0"/>
        <v>0</v>
      </c>
      <c r="P63" s="649"/>
      <c r="Q63" s="649"/>
      <c r="R63" s="154">
        <f>IF(COUNTA(H63:I63)=2,"Seleccione una opcion P o I",IF(ISNUMBER(O63),LOOKUP(O63,'DB'!$F$74:$G$76,'DB'!$H$74:$H$76),""))</f>
        <v>0</v>
      </c>
      <c r="S63" s="645"/>
      <c r="T63" s="645"/>
      <c r="U63" s="645"/>
      <c r="V63" s="660"/>
      <c r="W63" s="153">
        <f t="shared" si="1"/>
        <v>0</v>
      </c>
      <c r="X63" s="153">
        <f t="shared" si="2"/>
        <v>0</v>
      </c>
      <c r="Y63" s="153"/>
      <c r="Z63" s="153"/>
      <c r="AA63" s="153"/>
      <c r="AB63" s="153"/>
      <c r="AC63" s="153"/>
      <c r="AD63" s="153"/>
      <c r="AE63" s="153"/>
      <c r="AF63" s="153"/>
      <c r="AG63" s="153"/>
      <c r="AH63" s="153"/>
      <c r="AI63" s="153"/>
      <c r="AJ63" s="153"/>
      <c r="AK63" s="153"/>
    </row>
    <row r="64" spans="1:37" ht="126" customHeight="1" hidden="1" thickBot="1">
      <c r="A64" s="645"/>
      <c r="B64" s="664"/>
      <c r="C64" s="645"/>
      <c r="D64" s="645"/>
      <c r="E64" s="660"/>
      <c r="F64" s="668"/>
      <c r="G64" s="157"/>
      <c r="H64" s="156"/>
      <c r="I64" s="156"/>
      <c r="J64" s="173"/>
      <c r="K64" s="164"/>
      <c r="L64" s="164"/>
      <c r="M64" s="164"/>
      <c r="N64" s="164"/>
      <c r="O64" s="168">
        <f t="shared" si="0"/>
        <v>0</v>
      </c>
      <c r="P64" s="649"/>
      <c r="Q64" s="649"/>
      <c r="R64" s="154">
        <f>IF(COUNTA(H64:I64)=2,"Seleccione una opcion P o I",IF(ISNUMBER(O64),LOOKUP(O64,'DB'!$F$74:$G$76,'DB'!$H$74:$H$76),""))</f>
        <v>0</v>
      </c>
      <c r="S64" s="645"/>
      <c r="T64" s="645"/>
      <c r="U64" s="645"/>
      <c r="V64" s="660"/>
      <c r="W64" s="153">
        <f t="shared" si="1"/>
        <v>0</v>
      </c>
      <c r="X64" s="153">
        <f t="shared" si="2"/>
        <v>0</v>
      </c>
      <c r="Y64" s="153"/>
      <c r="Z64" s="153"/>
      <c r="AA64" s="153"/>
      <c r="AB64" s="153"/>
      <c r="AC64" s="153"/>
      <c r="AD64" s="153"/>
      <c r="AE64" s="153"/>
      <c r="AF64" s="153"/>
      <c r="AG64" s="153"/>
      <c r="AH64" s="153"/>
      <c r="AI64" s="153"/>
      <c r="AJ64" s="153"/>
      <c r="AK64" s="153"/>
    </row>
    <row r="65" spans="1:37" ht="126" customHeight="1" hidden="1">
      <c r="A65" s="645"/>
      <c r="B65" s="664"/>
      <c r="C65" s="645"/>
      <c r="D65" s="645"/>
      <c r="E65" s="660"/>
      <c r="F65" s="668"/>
      <c r="G65" s="157"/>
      <c r="H65" s="156"/>
      <c r="I65" s="156"/>
      <c r="J65" s="173"/>
      <c r="K65" s="164"/>
      <c r="L65" s="164"/>
      <c r="M65" s="164"/>
      <c r="N65" s="164"/>
      <c r="O65" s="168">
        <f t="shared" si="0"/>
        <v>0</v>
      </c>
      <c r="P65" s="649">
        <f>_xlfn.IFERROR(IF(_xlfn.AVERAGEIF(H65:H67,"X",$O65:$O67)&lt;=50,0,IF(_xlfn.AVERAGEIF(H65:H67,"X",$O65:$O67)&lt;=75,-1,-2)),"")</f>
      </c>
      <c r="Q65" s="649">
        <f>_xlfn.IFERROR(IF(_xlfn.AVERAGEIF(I65:I67,"X",$O65:$O67)&lt;=50,0,IF(_xlfn.AVERAGEIF(I65:I67,"X",$O65:$O67)&lt;=75,-1,-2)),"")</f>
      </c>
      <c r="R65" s="154">
        <f>IF(COUNTA(H65:I65)=2,"Seleccione una opcion P o I",IF(ISNUMBER(O65),LOOKUP(O65,'DB'!$F$74:$G$76,'DB'!$H$74:$H$76),""))</f>
        <v>0</v>
      </c>
      <c r="S65" s="645">
        <f>_xlfn.IFERROR(IF(C65+MIN(P65:P67)&lt;1,1,C65+MIN(P65:P67)),"")</f>
        <v>1</v>
      </c>
      <c r="T65" s="645">
        <f ca="1">_xlfn.IFERROR(IF(Q65&lt;&gt;0,IF(MATCH(D65,#REF!,)+Q65&lt;1,1,OFFSET(#REF!,MATCH(D65,#REF!,)+Q65,0,1,1)),D65),D65)</f>
        <v>0</v>
      </c>
      <c r="U65" s="645">
        <f>_xlfn.IFERROR(+T65*S65,)</f>
        <v>0</v>
      </c>
      <c r="V65" s="660">
        <f>_xlfn.IFERROR(VLOOKUP(U65,'DB'!$B$37:$D$61,2,FALSE),"")</f>
      </c>
      <c r="W65" s="153">
        <f t="shared" si="1"/>
        <v>0</v>
      </c>
      <c r="X65" s="153">
        <f t="shared" si="2"/>
        <v>0</v>
      </c>
      <c r="Y65" s="153"/>
      <c r="Z65" s="153"/>
      <c r="AA65" s="153"/>
      <c r="AB65" s="153"/>
      <c r="AC65" s="153"/>
      <c r="AD65" s="153"/>
      <c r="AE65" s="153"/>
      <c r="AF65" s="153"/>
      <c r="AG65" s="153"/>
      <c r="AH65" s="153"/>
      <c r="AI65" s="153"/>
      <c r="AJ65" s="153"/>
      <c r="AK65" s="153"/>
    </row>
    <row r="66" spans="1:37" ht="126" customHeight="1" hidden="1">
      <c r="A66" s="645"/>
      <c r="B66" s="664"/>
      <c r="C66" s="645"/>
      <c r="D66" s="645"/>
      <c r="E66" s="660"/>
      <c r="F66" s="668"/>
      <c r="G66" s="157"/>
      <c r="H66" s="156"/>
      <c r="I66" s="156"/>
      <c r="J66" s="173"/>
      <c r="K66" s="164"/>
      <c r="L66" s="164"/>
      <c r="M66" s="164"/>
      <c r="N66" s="164"/>
      <c r="O66" s="168">
        <f t="shared" si="0"/>
        <v>0</v>
      </c>
      <c r="P66" s="649"/>
      <c r="Q66" s="649"/>
      <c r="R66" s="154">
        <f>IF(COUNTA(H66:I66)=2,"Seleccione una opcion P o I",IF(ISNUMBER(O66),LOOKUP(O66,'DB'!$F$74:$G$76,'DB'!$H$74:$H$76),""))</f>
        <v>0</v>
      </c>
      <c r="S66" s="645"/>
      <c r="T66" s="645"/>
      <c r="U66" s="645"/>
      <c r="V66" s="660"/>
      <c r="W66" s="153">
        <f t="shared" si="1"/>
        <v>0</v>
      </c>
      <c r="X66" s="153">
        <f t="shared" si="2"/>
        <v>0</v>
      </c>
      <c r="Y66" s="153"/>
      <c r="Z66" s="153"/>
      <c r="AA66" s="153"/>
      <c r="AB66" s="153"/>
      <c r="AC66" s="153"/>
      <c r="AD66" s="153"/>
      <c r="AE66" s="153"/>
      <c r="AF66" s="153"/>
      <c r="AG66" s="153"/>
      <c r="AH66" s="153"/>
      <c r="AI66" s="153"/>
      <c r="AJ66" s="153"/>
      <c r="AK66" s="153"/>
    </row>
    <row r="67" spans="1:37" ht="126" customHeight="1" hidden="1" thickBot="1">
      <c r="A67" s="645"/>
      <c r="B67" s="664"/>
      <c r="C67" s="645"/>
      <c r="D67" s="645"/>
      <c r="E67" s="660"/>
      <c r="F67" s="668"/>
      <c r="G67" s="157"/>
      <c r="H67" s="156"/>
      <c r="I67" s="156"/>
      <c r="J67" s="173"/>
      <c r="K67" s="164"/>
      <c r="L67" s="164"/>
      <c r="M67" s="164"/>
      <c r="N67" s="164"/>
      <c r="O67" s="168">
        <f t="shared" si="0"/>
        <v>0</v>
      </c>
      <c r="P67" s="649"/>
      <c r="Q67" s="649"/>
      <c r="R67" s="154">
        <f>IF(COUNTA(H67:I67)=2,"Seleccione una opcion P o I",IF(ISNUMBER(O67),LOOKUP(O67,'DB'!$F$74:$G$76,'DB'!$H$74:$H$76),""))</f>
        <v>0</v>
      </c>
      <c r="S67" s="645"/>
      <c r="T67" s="645"/>
      <c r="U67" s="645"/>
      <c r="V67" s="660"/>
      <c r="W67" s="153">
        <f t="shared" si="1"/>
        <v>0</v>
      </c>
      <c r="X67" s="153">
        <f t="shared" si="2"/>
        <v>0</v>
      </c>
      <c r="Y67" s="153"/>
      <c r="Z67" s="153"/>
      <c r="AA67" s="153"/>
      <c r="AB67" s="153"/>
      <c r="AC67" s="153"/>
      <c r="AD67" s="153"/>
      <c r="AE67" s="153"/>
      <c r="AF67" s="153"/>
      <c r="AG67" s="153"/>
      <c r="AH67" s="153"/>
      <c r="AI67" s="153"/>
      <c r="AJ67" s="153"/>
      <c r="AK67" s="153"/>
    </row>
    <row r="68" spans="1:37" ht="126" customHeight="1">
      <c r="A68" s="684" t="s">
        <v>312</v>
      </c>
      <c r="B68" s="684"/>
      <c r="C68" s="684"/>
      <c r="D68" s="684"/>
      <c r="E68" s="684"/>
      <c r="F68" s="684"/>
      <c r="G68" s="684"/>
      <c r="H68" s="684"/>
      <c r="I68" s="685" t="s">
        <v>137</v>
      </c>
      <c r="J68" s="686"/>
      <c r="K68" s="686"/>
      <c r="L68" s="686"/>
      <c r="M68" s="686"/>
      <c r="N68" s="686"/>
      <c r="O68" s="686"/>
      <c r="P68" s="686"/>
      <c r="Q68" s="686"/>
      <c r="R68" s="686"/>
      <c r="S68" s="686"/>
      <c r="T68" s="686"/>
      <c r="U68" s="686"/>
      <c r="V68" s="686"/>
      <c r="W68" s="686"/>
      <c r="X68" s="686"/>
      <c r="Y68" s="686"/>
      <c r="Z68" s="686"/>
      <c r="AA68" s="686"/>
      <c r="AB68" s="686"/>
      <c r="AC68" s="686"/>
      <c r="AD68" s="686"/>
      <c r="AE68" s="686"/>
      <c r="AF68" s="686"/>
      <c r="AG68" s="686"/>
      <c r="AH68" s="686"/>
      <c r="AI68" s="686"/>
      <c r="AJ68" s="686"/>
      <c r="AK68" s="687"/>
    </row>
    <row r="69" spans="1:37" ht="126" customHeight="1">
      <c r="A69" s="684"/>
      <c r="B69" s="684"/>
      <c r="C69" s="684"/>
      <c r="D69" s="684"/>
      <c r="E69" s="684"/>
      <c r="F69" s="684"/>
      <c r="G69" s="684"/>
      <c r="H69" s="684"/>
      <c r="I69" s="688" t="s">
        <v>313</v>
      </c>
      <c r="J69" s="650"/>
      <c r="K69" s="650"/>
      <c r="L69" s="650" t="s">
        <v>139</v>
      </c>
      <c r="M69" s="650"/>
      <c r="N69" s="650"/>
      <c r="O69" s="650"/>
      <c r="P69" s="650"/>
      <c r="Q69" s="650"/>
      <c r="R69" s="650"/>
      <c r="S69" s="650"/>
      <c r="T69" s="650"/>
      <c r="U69" s="650"/>
      <c r="V69" s="650" t="s">
        <v>140</v>
      </c>
      <c r="W69" s="650"/>
      <c r="X69" s="650"/>
      <c r="Y69" s="650" t="s">
        <v>271</v>
      </c>
      <c r="Z69" s="650"/>
      <c r="AA69" s="650"/>
      <c r="AB69" s="650" t="s">
        <v>314</v>
      </c>
      <c r="AC69" s="650"/>
      <c r="AD69" s="650"/>
      <c r="AE69" s="650" t="s">
        <v>269</v>
      </c>
      <c r="AF69" s="651"/>
      <c r="AG69" s="751" t="s">
        <v>270</v>
      </c>
      <c r="AH69" s="751"/>
      <c r="AI69" s="751"/>
      <c r="AJ69" s="751"/>
      <c r="AK69" s="752"/>
    </row>
    <row r="70" spans="1:37" ht="126" customHeight="1" thickBot="1">
      <c r="A70" s="190" t="s">
        <v>9</v>
      </c>
      <c r="B70" s="755" t="s">
        <v>242</v>
      </c>
      <c r="C70" s="755"/>
      <c r="D70" s="755" t="s">
        <v>315</v>
      </c>
      <c r="E70" s="755"/>
      <c r="F70" s="756" t="s">
        <v>316</v>
      </c>
      <c r="G70" s="757"/>
      <c r="H70" s="758"/>
      <c r="I70" s="652"/>
      <c r="J70" s="652"/>
      <c r="K70" s="652"/>
      <c r="L70" s="652" t="s">
        <v>42</v>
      </c>
      <c r="M70" s="652"/>
      <c r="N70" s="652"/>
      <c r="O70" s="652" t="s">
        <v>145</v>
      </c>
      <c r="P70" s="652"/>
      <c r="Q70" s="652"/>
      <c r="R70" s="652" t="s">
        <v>146</v>
      </c>
      <c r="S70" s="652"/>
      <c r="T70" s="652"/>
      <c r="U70" s="652"/>
      <c r="V70" s="652" t="s">
        <v>147</v>
      </c>
      <c r="W70" s="652"/>
      <c r="X70" s="191" t="s">
        <v>148</v>
      </c>
      <c r="Y70" s="652"/>
      <c r="Z70" s="652"/>
      <c r="AA70" s="652"/>
      <c r="AB70" s="652"/>
      <c r="AC70" s="652"/>
      <c r="AD70" s="652"/>
      <c r="AE70" s="652"/>
      <c r="AF70" s="653"/>
      <c r="AG70" s="753"/>
      <c r="AH70" s="753"/>
      <c r="AI70" s="753"/>
      <c r="AJ70" s="753"/>
      <c r="AK70" s="754"/>
    </row>
    <row r="71" spans="1:37" ht="126" customHeight="1" thickBot="1">
      <c r="A71" s="170">
        <v>1</v>
      </c>
      <c r="B71" s="761" t="str">
        <f>'SEPG-F-007'!C15</f>
        <v>Iniciar el uso de la herramienta BPM</v>
      </c>
      <c r="C71" s="761"/>
      <c r="D71" s="761">
        <f>MODE('SPG-F-012'!AH21:AH25)</f>
        <v>3</v>
      </c>
      <c r="E71" s="761"/>
      <c r="F71" s="762" t="str">
        <f>IF(AH1=1,"inviable",IF((D71)=2,"factible","viable"))</f>
        <v>viable</v>
      </c>
      <c r="G71" s="762"/>
      <c r="H71" s="762"/>
      <c r="I71" s="763" t="s">
        <v>385</v>
      </c>
      <c r="J71" s="764"/>
      <c r="K71" s="764"/>
      <c r="L71" s="765" t="s">
        <v>387</v>
      </c>
      <c r="M71" s="765"/>
      <c r="N71" s="765"/>
      <c r="O71" s="766" t="s">
        <v>400</v>
      </c>
      <c r="P71" s="766"/>
      <c r="Q71" s="766"/>
      <c r="R71" s="765" t="s">
        <v>391</v>
      </c>
      <c r="S71" s="765"/>
      <c r="T71" s="765"/>
      <c r="U71" s="765"/>
      <c r="V71" s="767">
        <v>43115</v>
      </c>
      <c r="W71" s="765"/>
      <c r="X71" s="192"/>
      <c r="Y71" s="768" t="s">
        <v>453</v>
      </c>
      <c r="Z71" s="768"/>
      <c r="AA71" s="768"/>
      <c r="AB71" s="768" t="s">
        <v>392</v>
      </c>
      <c r="AC71" s="768"/>
      <c r="AD71" s="768"/>
      <c r="AE71" s="759">
        <v>1</v>
      </c>
      <c r="AF71" s="769"/>
      <c r="AG71" s="759"/>
      <c r="AH71" s="759"/>
      <c r="AI71" s="759"/>
      <c r="AJ71" s="759"/>
      <c r="AK71" s="760"/>
    </row>
    <row r="72" spans="1:37" ht="126" customHeight="1" thickBot="1">
      <c r="A72" s="172">
        <v>2</v>
      </c>
      <c r="B72" s="774" t="str">
        <f>'SEPG-F-007'!C16</f>
        <v>Implementación programa radial y capsulas de audio</v>
      </c>
      <c r="C72" s="774"/>
      <c r="D72" s="774">
        <f>MODE('SPG-F-012'!AH26:AH30)</f>
        <v>3</v>
      </c>
      <c r="E72" s="774"/>
      <c r="F72" s="775" t="str">
        <f>IF(AH2=1,"inviable",IF((D72)=2,"factible","viable"))</f>
        <v>viable</v>
      </c>
      <c r="G72" s="775"/>
      <c r="H72" s="775"/>
      <c r="I72" s="776" t="s">
        <v>386</v>
      </c>
      <c r="J72" s="777"/>
      <c r="K72" s="777"/>
      <c r="L72" s="771" t="s">
        <v>388</v>
      </c>
      <c r="M72" s="771"/>
      <c r="N72" s="771"/>
      <c r="O72" s="778" t="s">
        <v>389</v>
      </c>
      <c r="P72" s="778"/>
      <c r="Q72" s="778"/>
      <c r="R72" s="771" t="s">
        <v>390</v>
      </c>
      <c r="S72" s="771"/>
      <c r="T72" s="771"/>
      <c r="U72" s="771"/>
      <c r="V72" s="770">
        <v>43115</v>
      </c>
      <c r="W72" s="771"/>
      <c r="X72" s="193"/>
      <c r="Y72" s="768" t="s">
        <v>456</v>
      </c>
      <c r="Z72" s="768"/>
      <c r="AA72" s="768"/>
      <c r="AB72" s="772" t="s">
        <v>393</v>
      </c>
      <c r="AC72" s="772"/>
      <c r="AD72" s="772"/>
      <c r="AE72" s="639">
        <v>1</v>
      </c>
      <c r="AF72" s="773"/>
      <c r="AG72" s="639"/>
      <c r="AH72" s="639"/>
      <c r="AI72" s="639"/>
      <c r="AJ72" s="639"/>
      <c r="AK72" s="640"/>
    </row>
    <row r="74" spans="1:37" ht="18.75" thickBot="1">
      <c r="A74" s="87"/>
      <c r="B74" s="88"/>
      <c r="C74" s="89"/>
      <c r="D74" s="89"/>
      <c r="E74" s="89"/>
      <c r="F74" s="90"/>
      <c r="G74" s="88"/>
      <c r="H74" s="88"/>
      <c r="I74" s="88"/>
      <c r="J74" s="88"/>
      <c r="K74" s="88"/>
      <c r="L74" s="88"/>
      <c r="M74" s="88"/>
      <c r="N74" s="88"/>
      <c r="O74" s="91"/>
      <c r="P74" s="91"/>
      <c r="Q74" s="91"/>
      <c r="R74" s="88"/>
      <c r="S74" s="88"/>
      <c r="T74" s="88"/>
      <c r="U74" s="88"/>
      <c r="V74" s="88"/>
      <c r="W74" s="88"/>
      <c r="X74" s="88"/>
      <c r="Y74" s="88"/>
      <c r="Z74" s="88"/>
      <c r="AA74" s="88"/>
      <c r="AB74" s="88"/>
      <c r="AC74" s="88"/>
      <c r="AD74" s="88"/>
      <c r="AE74" s="88"/>
      <c r="AF74" s="88"/>
      <c r="AG74" s="88"/>
      <c r="AH74" s="88"/>
      <c r="AI74" s="88"/>
      <c r="AJ74" s="88"/>
      <c r="AK74" s="88"/>
    </row>
    <row r="75" spans="1:40" s="145" customFormat="1" ht="48.75" customHeight="1" thickBot="1">
      <c r="A75" s="785" t="s">
        <v>326</v>
      </c>
      <c r="B75" s="676"/>
      <c r="C75" s="676"/>
      <c r="D75" s="676"/>
      <c r="E75" s="676"/>
      <c r="F75" s="676"/>
      <c r="G75" s="676"/>
      <c r="H75" s="676"/>
      <c r="I75" s="676"/>
      <c r="J75" s="676"/>
      <c r="K75" s="676"/>
      <c r="L75" s="676"/>
      <c r="M75" s="676"/>
      <c r="N75" s="676"/>
      <c r="O75" s="676" t="s">
        <v>6</v>
      </c>
      <c r="P75" s="676"/>
      <c r="Q75" s="676"/>
      <c r="R75" s="676"/>
      <c r="S75" s="676"/>
      <c r="T75" s="676"/>
      <c r="U75" s="676"/>
      <c r="V75" s="676"/>
      <c r="W75" s="676"/>
      <c r="X75" s="677"/>
      <c r="Y75" s="672" t="s">
        <v>317</v>
      </c>
      <c r="Z75" s="673"/>
      <c r="AA75" s="673"/>
      <c r="AB75" s="673"/>
      <c r="AC75" s="673"/>
      <c r="AD75" s="673"/>
      <c r="AE75" s="673"/>
      <c r="AF75" s="673"/>
      <c r="AG75" s="673"/>
      <c r="AH75" s="673"/>
      <c r="AI75" s="673"/>
      <c r="AJ75" s="673"/>
      <c r="AK75" s="674"/>
      <c r="AL75" s="111"/>
      <c r="AM75" s="111"/>
      <c r="AN75" s="111"/>
    </row>
    <row r="76" spans="1:37" s="111" customFormat="1" ht="22.5" customHeight="1" thickBot="1">
      <c r="A76" s="678" t="s">
        <v>42</v>
      </c>
      <c r="B76" s="637"/>
      <c r="C76" s="637"/>
      <c r="D76" s="637"/>
      <c r="E76" s="637"/>
      <c r="F76" s="637"/>
      <c r="G76" s="637"/>
      <c r="H76" s="637" t="s">
        <v>145</v>
      </c>
      <c r="I76" s="637"/>
      <c r="J76" s="637"/>
      <c r="K76" s="637"/>
      <c r="L76" s="637"/>
      <c r="M76" s="637"/>
      <c r="N76" s="337" t="s">
        <v>301</v>
      </c>
      <c r="O76" s="638" t="s">
        <v>42</v>
      </c>
      <c r="P76" s="663"/>
      <c r="Q76" s="638" t="s">
        <v>145</v>
      </c>
      <c r="R76" s="655"/>
      <c r="S76" s="655"/>
      <c r="T76" s="663"/>
      <c r="U76" s="637" t="s">
        <v>301</v>
      </c>
      <c r="V76" s="637"/>
      <c r="W76" s="637" t="s">
        <v>301</v>
      </c>
      <c r="X76" s="637"/>
      <c r="Y76" s="637" t="s">
        <v>42</v>
      </c>
      <c r="Z76" s="637"/>
      <c r="AA76" s="637"/>
      <c r="AB76" s="637" t="s">
        <v>145</v>
      </c>
      <c r="AC76" s="637"/>
      <c r="AD76" s="637"/>
      <c r="AE76" s="638"/>
      <c r="AF76" s="654" t="s">
        <v>301</v>
      </c>
      <c r="AG76" s="655"/>
      <c r="AH76" s="338"/>
      <c r="AI76" s="655" t="s">
        <v>318</v>
      </c>
      <c r="AJ76" s="655"/>
      <c r="AK76" s="656"/>
    </row>
    <row r="77" spans="1:37" s="111" customFormat="1" ht="120.75" customHeight="1">
      <c r="A77" s="616" t="s">
        <v>404</v>
      </c>
      <c r="B77" s="617"/>
      <c r="C77" s="617"/>
      <c r="D77" s="617"/>
      <c r="E77" s="617"/>
      <c r="F77" s="617"/>
      <c r="G77" s="617"/>
      <c r="H77" s="617" t="s">
        <v>415</v>
      </c>
      <c r="I77" s="617"/>
      <c r="J77" s="617"/>
      <c r="K77" s="617"/>
      <c r="L77" s="617"/>
      <c r="M77" s="617"/>
      <c r="N77" s="333">
        <v>43089</v>
      </c>
      <c r="O77" s="665" t="s">
        <v>399</v>
      </c>
      <c r="P77" s="666"/>
      <c r="Q77" s="665" t="s">
        <v>401</v>
      </c>
      <c r="R77" s="670"/>
      <c r="S77" s="670"/>
      <c r="T77" s="666"/>
      <c r="U77" s="618">
        <v>43181</v>
      </c>
      <c r="V77" s="617"/>
      <c r="W77" s="618">
        <v>43153</v>
      </c>
      <c r="X77" s="617"/>
      <c r="Y77" s="617" t="s">
        <v>446</v>
      </c>
      <c r="Z77" s="617"/>
      <c r="AA77" s="617"/>
      <c r="AB77" s="619" t="s">
        <v>410</v>
      </c>
      <c r="AC77" s="619"/>
      <c r="AD77" s="619"/>
      <c r="AE77" s="619"/>
      <c r="AF77" s="675">
        <v>43182</v>
      </c>
      <c r="AG77" s="666"/>
      <c r="AH77" s="665"/>
      <c r="AI77" s="670"/>
      <c r="AJ77" s="670"/>
      <c r="AK77" s="666"/>
    </row>
    <row r="78" spans="1:37" s="111" customFormat="1" ht="22.5" customHeight="1">
      <c r="A78" s="621" t="s">
        <v>405</v>
      </c>
      <c r="B78" s="622"/>
      <c r="C78" s="622"/>
      <c r="D78" s="622"/>
      <c r="E78" s="622"/>
      <c r="F78" s="622"/>
      <c r="G78" s="622"/>
      <c r="H78" s="622"/>
      <c r="I78" s="622"/>
      <c r="J78" s="622"/>
      <c r="K78" s="622"/>
      <c r="L78" s="622"/>
      <c r="M78" s="622"/>
      <c r="N78" s="334">
        <v>43089</v>
      </c>
      <c r="O78" s="628" t="s">
        <v>407</v>
      </c>
      <c r="P78" s="630"/>
      <c r="Q78" s="628" t="s">
        <v>412</v>
      </c>
      <c r="R78" s="629"/>
      <c r="S78" s="629"/>
      <c r="T78" s="630"/>
      <c r="U78" s="623">
        <v>43181</v>
      </c>
      <c r="V78" s="622"/>
      <c r="W78" s="623">
        <v>43153</v>
      </c>
      <c r="X78" s="622"/>
      <c r="Y78" s="622" t="s">
        <v>388</v>
      </c>
      <c r="Z78" s="622"/>
      <c r="AA78" s="622"/>
      <c r="AB78" s="622" t="s">
        <v>411</v>
      </c>
      <c r="AC78" s="622"/>
      <c r="AD78" s="622"/>
      <c r="AE78" s="622"/>
      <c r="AF78" s="671">
        <v>43182</v>
      </c>
      <c r="AG78" s="630"/>
      <c r="AH78" s="628"/>
      <c r="AI78" s="629"/>
      <c r="AJ78" s="629"/>
      <c r="AK78" s="630"/>
    </row>
    <row r="79" spans="1:37" s="111" customFormat="1" ht="26.25" customHeight="1">
      <c r="A79" s="621" t="s">
        <v>387</v>
      </c>
      <c r="B79" s="622"/>
      <c r="C79" s="622"/>
      <c r="D79" s="622"/>
      <c r="E79" s="622"/>
      <c r="F79" s="622"/>
      <c r="G79" s="622"/>
      <c r="H79" s="622" t="s">
        <v>400</v>
      </c>
      <c r="I79" s="622"/>
      <c r="J79" s="622"/>
      <c r="K79" s="622"/>
      <c r="L79" s="622"/>
      <c r="M79" s="622"/>
      <c r="N79" s="334">
        <v>43089</v>
      </c>
      <c r="O79" s="628" t="s">
        <v>408</v>
      </c>
      <c r="P79" s="630"/>
      <c r="Q79" s="628" t="s">
        <v>414</v>
      </c>
      <c r="R79" s="629"/>
      <c r="S79" s="629"/>
      <c r="T79" s="630"/>
      <c r="U79" s="623">
        <v>43181</v>
      </c>
      <c r="V79" s="622"/>
      <c r="W79" s="623">
        <v>43153</v>
      </c>
      <c r="X79" s="622"/>
      <c r="Y79" s="622"/>
      <c r="Z79" s="622"/>
      <c r="AA79" s="622"/>
      <c r="AB79" s="622"/>
      <c r="AC79" s="622"/>
      <c r="AD79" s="622"/>
      <c r="AE79" s="622"/>
      <c r="AF79" s="628"/>
      <c r="AG79" s="630"/>
      <c r="AH79" s="628"/>
      <c r="AI79" s="629"/>
      <c r="AJ79" s="629"/>
      <c r="AK79" s="630"/>
    </row>
    <row r="80" spans="1:37" s="111" customFormat="1" ht="33" customHeight="1">
      <c r="A80" s="621" t="s">
        <v>406</v>
      </c>
      <c r="B80" s="622"/>
      <c r="C80" s="622"/>
      <c r="D80" s="622"/>
      <c r="E80" s="622"/>
      <c r="F80" s="622"/>
      <c r="G80" s="622"/>
      <c r="H80" s="622" t="s">
        <v>413</v>
      </c>
      <c r="I80" s="622"/>
      <c r="J80" s="622"/>
      <c r="K80" s="622"/>
      <c r="L80" s="622"/>
      <c r="M80" s="622"/>
      <c r="N80" s="334">
        <v>43089</v>
      </c>
      <c r="O80" s="628" t="s">
        <v>409</v>
      </c>
      <c r="P80" s="630"/>
      <c r="Q80" s="628" t="s">
        <v>414</v>
      </c>
      <c r="R80" s="629"/>
      <c r="S80" s="629"/>
      <c r="T80" s="630"/>
      <c r="U80" s="623">
        <v>43181</v>
      </c>
      <c r="V80" s="622"/>
      <c r="W80" s="623">
        <v>43153</v>
      </c>
      <c r="X80" s="622"/>
      <c r="Y80" s="622"/>
      <c r="Z80" s="622"/>
      <c r="AA80" s="622"/>
      <c r="AB80" s="622"/>
      <c r="AC80" s="622"/>
      <c r="AD80" s="622"/>
      <c r="AE80" s="622"/>
      <c r="AF80" s="617"/>
      <c r="AG80" s="617"/>
      <c r="AH80" s="617"/>
      <c r="AI80" s="617"/>
      <c r="AJ80" s="617"/>
      <c r="AK80" s="617"/>
    </row>
  </sheetData>
  <sheetProtection/>
  <mergeCells count="276">
    <mergeCell ref="AA22:AA25"/>
    <mergeCell ref="AB22:AB25"/>
    <mergeCell ref="S20:S21"/>
    <mergeCell ref="P22:P25"/>
    <mergeCell ref="Q22:Q25"/>
    <mergeCell ref="S22:S25"/>
    <mergeCell ref="T22:T25"/>
    <mergeCell ref="U22:U25"/>
    <mergeCell ref="Y22:Y25"/>
    <mergeCell ref="F22:F25"/>
    <mergeCell ref="AF29:AF31"/>
    <mergeCell ref="AH22:AI25"/>
    <mergeCell ref="A79:G79"/>
    <mergeCell ref="H79:M79"/>
    <mergeCell ref="U79:V79"/>
    <mergeCell ref="A77:G77"/>
    <mergeCell ref="H77:M77"/>
    <mergeCell ref="U77:V77"/>
    <mergeCell ref="A75:N75"/>
    <mergeCell ref="R72:U72"/>
    <mergeCell ref="B72:C72"/>
    <mergeCell ref="D72:E72"/>
    <mergeCell ref="F72:H72"/>
    <mergeCell ref="I72:K72"/>
    <mergeCell ref="L72:N72"/>
    <mergeCell ref="O72:Q72"/>
    <mergeCell ref="V71:W71"/>
    <mergeCell ref="Y71:AA71"/>
    <mergeCell ref="AB71:AD71"/>
    <mergeCell ref="AE71:AF71"/>
    <mergeCell ref="V72:W72"/>
    <mergeCell ref="Y72:AA72"/>
    <mergeCell ref="AB72:AD72"/>
    <mergeCell ref="AE72:AF72"/>
    <mergeCell ref="R70:U70"/>
    <mergeCell ref="V70:W70"/>
    <mergeCell ref="AG71:AK71"/>
    <mergeCell ref="B71:C71"/>
    <mergeCell ref="D71:E71"/>
    <mergeCell ref="F71:H71"/>
    <mergeCell ref="I71:K71"/>
    <mergeCell ref="L71:N71"/>
    <mergeCell ref="O71:Q71"/>
    <mergeCell ref="R71:U71"/>
    <mergeCell ref="V69:X69"/>
    <mergeCell ref="Y69:AA70"/>
    <mergeCell ref="AB69:AD70"/>
    <mergeCell ref="AG22:AG25"/>
    <mergeCell ref="AG69:AK70"/>
    <mergeCell ref="B70:C70"/>
    <mergeCell ref="D70:E70"/>
    <mergeCell ref="F70:H70"/>
    <mergeCell ref="L70:N70"/>
    <mergeCell ref="O70:Q70"/>
    <mergeCell ref="A12:AK12"/>
    <mergeCell ref="A13:AK13"/>
    <mergeCell ref="A17:K18"/>
    <mergeCell ref="A19:F20"/>
    <mergeCell ref="G19:M20"/>
    <mergeCell ref="N19:O20"/>
    <mergeCell ref="P19:S19"/>
    <mergeCell ref="T19:W19"/>
    <mergeCell ref="Y19:AK19"/>
    <mergeCell ref="A14:K14"/>
    <mergeCell ref="A8:B8"/>
    <mergeCell ref="B9:C9"/>
    <mergeCell ref="D9:AK9"/>
    <mergeCell ref="A10:C10"/>
    <mergeCell ref="D10:AK10"/>
    <mergeCell ref="A5:B7"/>
    <mergeCell ref="C5:AD5"/>
    <mergeCell ref="AE5:AF5"/>
    <mergeCell ref="AG5:AK5"/>
    <mergeCell ref="C6:F6"/>
    <mergeCell ref="G6:AD6"/>
    <mergeCell ref="AE6:AF6"/>
    <mergeCell ref="AG6:AK6"/>
    <mergeCell ref="C7:F7"/>
    <mergeCell ref="G7:AD7"/>
    <mergeCell ref="AE7:AF7"/>
    <mergeCell ref="AG7:AK7"/>
    <mergeCell ref="A15:K15"/>
    <mergeCell ref="E23:E25"/>
    <mergeCell ref="A22:A24"/>
    <mergeCell ref="U20:U21"/>
    <mergeCell ref="W20:W21"/>
    <mergeCell ref="Y20:Y21"/>
    <mergeCell ref="B22:B25"/>
    <mergeCell ref="C23:C24"/>
    <mergeCell ref="R20:R21"/>
    <mergeCell ref="D23:D24"/>
    <mergeCell ref="W76:X76"/>
    <mergeCell ref="A29:A67"/>
    <mergeCell ref="B29:B67"/>
    <mergeCell ref="C30:C67"/>
    <mergeCell ref="D30:D67"/>
    <mergeCell ref="S65:S67"/>
    <mergeCell ref="A68:H69"/>
    <mergeCell ref="I68:AK68"/>
    <mergeCell ref="I69:K70"/>
    <mergeCell ref="L69:U69"/>
    <mergeCell ref="AJ20:AK21"/>
    <mergeCell ref="V62:V64"/>
    <mergeCell ref="P20:P21"/>
    <mergeCell ref="Q20:Q21"/>
    <mergeCell ref="AE22:AE25"/>
    <mergeCell ref="AJ22:AK25"/>
    <mergeCell ref="S35:S37"/>
    <mergeCell ref="Z22:Z25"/>
    <mergeCell ref="V22:V25"/>
    <mergeCell ref="P38:P40"/>
    <mergeCell ref="W77:X77"/>
    <mergeCell ref="Y77:AA77"/>
    <mergeCell ref="AB77:AE77"/>
    <mergeCell ref="V65:V67"/>
    <mergeCell ref="C27:C28"/>
    <mergeCell ref="D27:D28"/>
    <mergeCell ref="O75:X75"/>
    <mergeCell ref="A76:G76"/>
    <mergeCell ref="H76:M76"/>
    <mergeCell ref="U76:V76"/>
    <mergeCell ref="A78:G78"/>
    <mergeCell ref="H78:M78"/>
    <mergeCell ref="U78:V78"/>
    <mergeCell ref="W78:X78"/>
    <mergeCell ref="Y78:AA78"/>
    <mergeCell ref="O78:P78"/>
    <mergeCell ref="Q78:T78"/>
    <mergeCell ref="P65:P67"/>
    <mergeCell ref="Q65:Q67"/>
    <mergeCell ref="E30:E67"/>
    <mergeCell ref="T65:T67"/>
    <mergeCell ref="U65:U67"/>
    <mergeCell ref="T62:T64"/>
    <mergeCell ref="P56:P58"/>
    <mergeCell ref="W79:X79"/>
    <mergeCell ref="Y79:AA79"/>
    <mergeCell ref="AB79:AE79"/>
    <mergeCell ref="Y75:AK75"/>
    <mergeCell ref="P62:P64"/>
    <mergeCell ref="O76:P76"/>
    <mergeCell ref="AF77:AG77"/>
    <mergeCell ref="AF79:AG79"/>
    <mergeCell ref="AH79:AK79"/>
    <mergeCell ref="Q77:T77"/>
    <mergeCell ref="AH77:AK77"/>
    <mergeCell ref="AF78:AG78"/>
    <mergeCell ref="Y76:AA76"/>
    <mergeCell ref="V47:V49"/>
    <mergeCell ref="Q53:Q55"/>
    <mergeCell ref="Q59:Q61"/>
    <mergeCell ref="V59:V61"/>
    <mergeCell ref="T56:T58"/>
    <mergeCell ref="U56:U58"/>
    <mergeCell ref="U62:U64"/>
    <mergeCell ref="V56:V58"/>
    <mergeCell ref="S59:S61"/>
    <mergeCell ref="Q62:Q64"/>
    <mergeCell ref="P50:P52"/>
    <mergeCell ref="Q50:Q52"/>
    <mergeCell ref="S56:S58"/>
    <mergeCell ref="P59:P61"/>
    <mergeCell ref="T59:T61"/>
    <mergeCell ref="U59:U61"/>
    <mergeCell ref="E27:E28"/>
    <mergeCell ref="F26:F28"/>
    <mergeCell ref="U32:U34"/>
    <mergeCell ref="S26:S28"/>
    <mergeCell ref="T26:T28"/>
    <mergeCell ref="T29:T31"/>
    <mergeCell ref="F29:F67"/>
    <mergeCell ref="P44:P46"/>
    <mergeCell ref="S62:S64"/>
    <mergeCell ref="P47:P49"/>
    <mergeCell ref="V35:V37"/>
    <mergeCell ref="U35:U37"/>
    <mergeCell ref="T35:T37"/>
    <mergeCell ref="Q32:Q34"/>
    <mergeCell ref="Q44:Q46"/>
    <mergeCell ref="S53:S55"/>
    <mergeCell ref="A26:A28"/>
    <mergeCell ref="P26:P28"/>
    <mergeCell ref="S29:S31"/>
    <mergeCell ref="V50:V52"/>
    <mergeCell ref="S47:S49"/>
    <mergeCell ref="Q35:Q37"/>
    <mergeCell ref="P35:P37"/>
    <mergeCell ref="Q26:Q28"/>
    <mergeCell ref="P29:P31"/>
    <mergeCell ref="Q29:Q31"/>
    <mergeCell ref="B26:B28"/>
    <mergeCell ref="S38:S40"/>
    <mergeCell ref="T20:T21"/>
    <mergeCell ref="A80:G80"/>
    <mergeCell ref="H80:M80"/>
    <mergeCell ref="O77:P77"/>
    <mergeCell ref="O79:P79"/>
    <mergeCell ref="P41:P43"/>
    <mergeCell ref="P32:P34"/>
    <mergeCell ref="P53:P55"/>
    <mergeCell ref="U80:V80"/>
    <mergeCell ref="O80:P80"/>
    <mergeCell ref="Q76:T76"/>
    <mergeCell ref="V53:V55"/>
    <mergeCell ref="Q56:Q58"/>
    <mergeCell ref="Q47:Q49"/>
    <mergeCell ref="U47:U49"/>
    <mergeCell ref="S50:S52"/>
    <mergeCell ref="T47:T49"/>
    <mergeCell ref="U53:U55"/>
    <mergeCell ref="V44:V46"/>
    <mergeCell ref="V38:V40"/>
    <mergeCell ref="S44:S46"/>
    <mergeCell ref="V26:V28"/>
    <mergeCell ref="T32:T34"/>
    <mergeCell ref="U26:U28"/>
    <mergeCell ref="V29:V31"/>
    <mergeCell ref="V32:V34"/>
    <mergeCell ref="T38:T40"/>
    <mergeCell ref="U29:U31"/>
    <mergeCell ref="Q38:Q40"/>
    <mergeCell ref="T44:T46"/>
    <mergeCell ref="T41:T43"/>
    <mergeCell ref="V41:V43"/>
    <mergeCell ref="S32:S34"/>
    <mergeCell ref="U41:U43"/>
    <mergeCell ref="S41:S43"/>
    <mergeCell ref="U44:U46"/>
    <mergeCell ref="T53:T55"/>
    <mergeCell ref="AE26:AE28"/>
    <mergeCell ref="Q41:Q43"/>
    <mergeCell ref="T50:T52"/>
    <mergeCell ref="W80:X80"/>
    <mergeCell ref="AE69:AF70"/>
    <mergeCell ref="AF80:AK80"/>
    <mergeCell ref="AF76:AG76"/>
    <mergeCell ref="AI76:AK76"/>
    <mergeCell ref="U38:U40"/>
    <mergeCell ref="Y80:AA80"/>
    <mergeCell ref="AB80:AE80"/>
    <mergeCell ref="AF20:AF21"/>
    <mergeCell ref="AC26:AC28"/>
    <mergeCell ref="AD26:AD28"/>
    <mergeCell ref="AC22:AC25"/>
    <mergeCell ref="AD20:AE20"/>
    <mergeCell ref="AD22:AD25"/>
    <mergeCell ref="AF22:AF25"/>
    <mergeCell ref="Z20:AC20"/>
    <mergeCell ref="AH78:AK78"/>
    <mergeCell ref="AB78:AE78"/>
    <mergeCell ref="AB76:AE76"/>
    <mergeCell ref="AG72:AK72"/>
    <mergeCell ref="AH20:AI21"/>
    <mergeCell ref="U50:U52"/>
    <mergeCell ref="AG29:AG31"/>
    <mergeCell ref="AG20:AG21"/>
    <mergeCell ref="AH29:AI31"/>
    <mergeCell ref="V20:V21"/>
    <mergeCell ref="AB29:AB31"/>
    <mergeCell ref="AC29:AC31"/>
    <mergeCell ref="AJ29:AK31"/>
    <mergeCell ref="AD29:AD31"/>
    <mergeCell ref="AE29:AE31"/>
    <mergeCell ref="AJ26:AK28"/>
    <mergeCell ref="AH26:AI28"/>
    <mergeCell ref="AG26:AG28"/>
    <mergeCell ref="Q79:T79"/>
    <mergeCell ref="Q80:T80"/>
    <mergeCell ref="AF26:AF28"/>
    <mergeCell ref="Y26:Y28"/>
    <mergeCell ref="Z26:Z28"/>
    <mergeCell ref="AA26:AA28"/>
    <mergeCell ref="AB26:AB28"/>
    <mergeCell ref="Y29:Y31"/>
    <mergeCell ref="Z29:Z31"/>
    <mergeCell ref="AA29:AA31"/>
  </mergeCells>
  <conditionalFormatting sqref="V22 V32 V35 V38 V41 V44 V47 V50 V53 V56 V59 V62 V65">
    <cfRule type="containsText" priority="434" dxfId="1" operator="containsText" stopIfTrue="1" text="Riesgo Alto">
      <formula>NOT(ISERROR(SEARCH("Riesgo Alto",V22)))</formula>
    </cfRule>
    <cfRule type="containsText" priority="435" dxfId="0" operator="containsText" stopIfTrue="1" text="Riesgo Moderado">
      <formula>NOT(ISERROR(SEARCH("Riesgo Moderado",V22)))</formula>
    </cfRule>
    <cfRule type="containsText" priority="436" dxfId="7" operator="containsText" stopIfTrue="1" text="Riesgo Bajo">
      <formula>NOT(ISERROR(SEARCH("Riesgo Bajo",V22)))</formula>
    </cfRule>
    <cfRule type="containsText" priority="437" dxfId="1" operator="containsText" stopIfTrue="1" text="Riesgo Alto">
      <formula>NOT(ISERROR(SEARCH("Riesgo Alto",V22)))</formula>
    </cfRule>
    <cfRule type="containsText" priority="438" dxfId="122" operator="containsText" stopIfTrue="1" text="Riesgo Extremo">
      <formula>NOT(ISERROR(SEARCH("Riesgo Extremo",V22)))</formula>
    </cfRule>
  </conditionalFormatting>
  <conditionalFormatting sqref="V22 V32 V35 V38 V41 V44 V47 V50 V53 V56 V59 V62 V65">
    <cfRule type="containsText" priority="433" dxfId="6" operator="containsText" stopIfTrue="1" text="Riesgo Extremo">
      <formula>NOT(ISERROR(SEARCH("Riesgo Extremo",V22)))</formula>
    </cfRule>
  </conditionalFormatting>
  <conditionalFormatting sqref="E30">
    <cfRule type="containsText" priority="332" dxfId="1" operator="containsText" stopIfTrue="1" text="Riesgo Alto">
      <formula>NOT(ISERROR(SEARCH("Riesgo Alto",E30)))</formula>
    </cfRule>
    <cfRule type="containsText" priority="333" dxfId="0" operator="containsText" stopIfTrue="1" text="Riesgo Moderado">
      <formula>NOT(ISERROR(SEARCH("Riesgo Moderado",E30)))</formula>
    </cfRule>
    <cfRule type="containsText" priority="334" dxfId="7" operator="containsText" stopIfTrue="1" text="Riesgo Bajo">
      <formula>NOT(ISERROR(SEARCH("Riesgo Bajo",E30)))</formula>
    </cfRule>
    <cfRule type="containsText" priority="335" dxfId="1" operator="containsText" stopIfTrue="1" text="Riesgo Alto">
      <formula>NOT(ISERROR(SEARCH("Riesgo Alto",E30)))</formula>
    </cfRule>
    <cfRule type="containsText" priority="336" dxfId="122" operator="containsText" stopIfTrue="1" text="Riesgo Extremo">
      <formula>NOT(ISERROR(SEARCH("Riesgo Extremo",E30)))</formula>
    </cfRule>
  </conditionalFormatting>
  <conditionalFormatting sqref="E30">
    <cfRule type="containsText" priority="331" dxfId="6" operator="containsText" stopIfTrue="1" text="Riesgo Extremo">
      <formula>NOT(ISERROR(SEARCH("Riesgo Extremo",E30)))</formula>
    </cfRule>
  </conditionalFormatting>
  <conditionalFormatting sqref="E27">
    <cfRule type="containsText" priority="326" dxfId="1" operator="containsText" stopIfTrue="1" text="Riesgo Alto">
      <formula>NOT(ISERROR(SEARCH("Riesgo Alto",E27)))</formula>
    </cfRule>
    <cfRule type="containsText" priority="327" dxfId="0" operator="containsText" stopIfTrue="1" text="Riesgo Moderado">
      <formula>NOT(ISERROR(SEARCH("Riesgo Moderado",E27)))</formula>
    </cfRule>
    <cfRule type="containsText" priority="328" dxfId="7" operator="containsText" stopIfTrue="1" text="Riesgo Bajo">
      <formula>NOT(ISERROR(SEARCH("Riesgo Bajo",E27)))</formula>
    </cfRule>
    <cfRule type="containsText" priority="329" dxfId="1" operator="containsText" stopIfTrue="1" text="Riesgo Alto">
      <formula>NOT(ISERROR(SEARCH("Riesgo Alto",E27)))</formula>
    </cfRule>
    <cfRule type="containsText" priority="330" dxfId="122" operator="containsText" stopIfTrue="1" text="Riesgo Extremo">
      <formula>NOT(ISERROR(SEARCH("Riesgo Extremo",E27)))</formula>
    </cfRule>
  </conditionalFormatting>
  <conditionalFormatting sqref="E27">
    <cfRule type="containsText" priority="325" dxfId="6" operator="containsText" stopIfTrue="1" text="Riesgo Extremo">
      <formula>NOT(ISERROR(SEARCH("Riesgo Extremo",E27)))</formula>
    </cfRule>
  </conditionalFormatting>
  <conditionalFormatting sqref="E23">
    <cfRule type="containsText" priority="320" dxfId="1" operator="containsText" stopIfTrue="1" text="Riesgo Alto">
      <formula>NOT(ISERROR(SEARCH("Riesgo Alto",E23)))</formula>
    </cfRule>
    <cfRule type="containsText" priority="321" dxfId="0" operator="containsText" stopIfTrue="1" text="Riesgo Moderado">
      <formula>NOT(ISERROR(SEARCH("Riesgo Moderado",E23)))</formula>
    </cfRule>
    <cfRule type="containsText" priority="322" dxfId="7" operator="containsText" stopIfTrue="1" text="Riesgo Bajo">
      <formula>NOT(ISERROR(SEARCH("Riesgo Bajo",E23)))</formula>
    </cfRule>
    <cfRule type="containsText" priority="323" dxfId="1" operator="containsText" stopIfTrue="1" text="Riesgo Alto">
      <formula>NOT(ISERROR(SEARCH("Riesgo Alto",E23)))</formula>
    </cfRule>
    <cfRule type="containsText" priority="324" dxfId="122" operator="containsText" stopIfTrue="1" text="Riesgo Extremo">
      <formula>NOT(ISERROR(SEARCH("Riesgo Extremo",E23)))</formula>
    </cfRule>
  </conditionalFormatting>
  <conditionalFormatting sqref="E23">
    <cfRule type="containsText" priority="319" dxfId="6" operator="containsText" stopIfTrue="1" text="Riesgo Extremo">
      <formula>NOT(ISERROR(SEARCH("Riesgo Extremo",E23)))</formula>
    </cfRule>
  </conditionalFormatting>
  <conditionalFormatting sqref="V26">
    <cfRule type="containsText" priority="8" dxfId="1" operator="containsText" stopIfTrue="1" text="Riesgo Alto">
      <formula>NOT(ISERROR(SEARCH("Riesgo Alto",V26)))</formula>
    </cfRule>
    <cfRule type="containsText" priority="9" dxfId="0" operator="containsText" stopIfTrue="1" text="Riesgo Moderado">
      <formula>NOT(ISERROR(SEARCH("Riesgo Moderado",V26)))</formula>
    </cfRule>
    <cfRule type="containsText" priority="10" dxfId="7" operator="containsText" stopIfTrue="1" text="Riesgo Bajo">
      <formula>NOT(ISERROR(SEARCH("Riesgo Bajo",V26)))</formula>
    </cfRule>
    <cfRule type="containsText" priority="11" dxfId="1" operator="containsText" stopIfTrue="1" text="Riesgo Alto">
      <formula>NOT(ISERROR(SEARCH("Riesgo Alto",V26)))</formula>
    </cfRule>
    <cfRule type="containsText" priority="12" dxfId="122" operator="containsText" stopIfTrue="1" text="Riesgo Extremo">
      <formula>NOT(ISERROR(SEARCH("Riesgo Extremo",V26)))</formula>
    </cfRule>
  </conditionalFormatting>
  <conditionalFormatting sqref="V26">
    <cfRule type="containsText" priority="7" dxfId="6" operator="containsText" stopIfTrue="1" text="Riesgo Extremo">
      <formula>NOT(ISERROR(SEARCH("Riesgo Extremo",V26)))</formula>
    </cfRule>
  </conditionalFormatting>
  <conditionalFormatting sqref="V29">
    <cfRule type="containsText" priority="2" dxfId="1" operator="containsText" stopIfTrue="1" text="Riesgo Alto">
      <formula>NOT(ISERROR(SEARCH("Riesgo Alto",V29)))</formula>
    </cfRule>
    <cfRule type="containsText" priority="3" dxfId="0" operator="containsText" stopIfTrue="1" text="Riesgo Moderado">
      <formula>NOT(ISERROR(SEARCH("Riesgo Moderado",V29)))</formula>
    </cfRule>
    <cfRule type="containsText" priority="4" dxfId="7" operator="containsText" stopIfTrue="1" text="Riesgo Bajo">
      <formula>NOT(ISERROR(SEARCH("Riesgo Bajo",V29)))</formula>
    </cfRule>
    <cfRule type="containsText" priority="5" dxfId="1" operator="containsText" stopIfTrue="1" text="Riesgo Alto">
      <formula>NOT(ISERROR(SEARCH("Riesgo Alto",V29)))</formula>
    </cfRule>
    <cfRule type="containsText" priority="6" dxfId="122" operator="containsText" stopIfTrue="1" text="Riesgo Extremo">
      <formula>NOT(ISERROR(SEARCH("Riesgo Extremo",V29)))</formula>
    </cfRule>
  </conditionalFormatting>
  <conditionalFormatting sqref="V29">
    <cfRule type="containsText" priority="1" dxfId="6" operator="containsText" stopIfTrue="1" text="Riesgo Extremo">
      <formula>NOT(ISERROR(SEARCH("Riesgo Extremo",V29)))</formula>
    </cfRule>
  </conditionalFormatting>
  <dataValidations count="9">
    <dataValidation type="list" allowBlank="1" showDropDown="1" showInputMessage="1" showErrorMessage="1" sqref="H37 H23:H34 H40:H67">
      <formula1>PROBABILIDAD</formula1>
    </dataValidation>
    <dataValidation type="list" allowBlank="1" showDropDown="1" showInputMessage="1" showErrorMessage="1" sqref="H35:H36 H38:H39 I33:I67 I22:I31">
      <formula1>IMPACTO</formula1>
    </dataValidation>
    <dataValidation type="list" allowBlank="1" showInputMessage="1" showErrorMessage="1" errorTitle="Error" error="Esta opción no está permitida" sqref="Y22 Y26:Y31">
      <formula1>OPCIONESDEMANEJO</formula1>
    </dataValidation>
    <dataValidation type="list" allowBlank="1" showInputMessage="1" showErrorMessage="1" errorTitle="ERROR" error="Este valor no es permitido" sqref="F22 F26:F29">
      <formula1>EXISTENCONTROLES</formula1>
    </dataValidation>
    <dataValidation type="list" allowBlank="1" showInputMessage="1" showErrorMessage="1" sqref="J22:J67">
      <formula1>HerramientaControl</formula1>
    </dataValidation>
    <dataValidation type="list" allowBlank="1" showInputMessage="1" showErrorMessage="1" errorTitle="ERROR" error="Este valor no es permitido" sqref="K22:K67">
      <formula1>ManualesInstructivos</formula1>
    </dataValidation>
    <dataValidation type="list" allowBlank="1" showInputMessage="1" showErrorMessage="1" errorTitle="ERROR" error="Este valor no es permitido" sqref="L22:L67">
      <formula1>HerramientaEfectiva</formula1>
    </dataValidation>
    <dataValidation type="list" allowBlank="1" showInputMessage="1" showErrorMessage="1" errorTitle="ERROR" error="Este valor no es permitido" sqref="M22:M67">
      <formula1>ResponDefinidos</formula1>
    </dataValidation>
    <dataValidation type="list" allowBlank="1" showInputMessage="1" showErrorMessage="1" errorTitle="ERROR" error="Este valor no es permitido" sqref="N22:N67">
      <formula1>FrecuenciaSeguim</formula1>
    </dataValidation>
  </dataValidations>
  <printOptions horizontalCentered="1" verticalCentered="1"/>
  <pageMargins left="0.984251968503937" right="0" top="0" bottom="0" header="0" footer="0"/>
  <pageSetup horizontalDpi="600" verticalDpi="600" orientation="portrait" scale="50" r:id="rId4"/>
  <drawing r:id="rId3"/>
  <legacyDrawing r:id="rId2"/>
</worksheet>
</file>

<file path=xl/worksheets/sheet6.xml><?xml version="1.0" encoding="utf-8"?>
<worksheet xmlns="http://schemas.openxmlformats.org/spreadsheetml/2006/main" xmlns:r="http://schemas.openxmlformats.org/officeDocument/2006/relationships">
  <dimension ref="A1:L175"/>
  <sheetViews>
    <sheetView tabSelected="1" zoomScale="70" zoomScaleNormal="70" zoomScalePageLayoutView="0" workbookViewId="0" topLeftCell="A1">
      <selection activeCell="A1" sqref="A1"/>
    </sheetView>
  </sheetViews>
  <sheetFormatPr defaultColWidth="11.421875" defaultRowHeight="12.75"/>
  <cols>
    <col min="1" max="1" width="73.140625" style="316" customWidth="1"/>
    <col min="2" max="2" width="44.421875" style="316" customWidth="1"/>
    <col min="3" max="3" width="77.421875" style="316" customWidth="1"/>
    <col min="4" max="4" width="41.421875" style="316" customWidth="1"/>
    <col min="5" max="5" width="39.28125" style="316" customWidth="1"/>
    <col min="6" max="6" width="11.421875" style="316" customWidth="1"/>
    <col min="7" max="7" width="14.421875" style="316" customWidth="1"/>
    <col min="8" max="8" width="34.28125" style="316" customWidth="1"/>
    <col min="9" max="9" width="63.421875" style="317" customWidth="1"/>
    <col min="10" max="10" width="47.57421875" style="290" customWidth="1"/>
    <col min="11" max="11" width="29.8515625" style="290" customWidth="1"/>
    <col min="12" max="12" width="46.8515625" style="288" customWidth="1"/>
    <col min="13" max="13" width="45.421875" style="288" customWidth="1"/>
    <col min="14" max="14" width="16.00390625" style="288" customWidth="1"/>
    <col min="15" max="19" width="11.421875" style="288" customWidth="1"/>
    <col min="20" max="20" width="26.8515625" style="288" customWidth="1"/>
    <col min="21" max="21" width="5.00390625" style="316" customWidth="1"/>
    <col min="22" max="22" width="11.421875" style="316" customWidth="1"/>
    <col min="23" max="23" width="45.421875" style="316" customWidth="1"/>
    <col min="24" max="24" width="13.421875" style="316" customWidth="1"/>
    <col min="25" max="25" width="11.421875" style="316" customWidth="1"/>
    <col min="26" max="26" width="14.140625" style="316" customWidth="1"/>
    <col min="27" max="27" width="13.140625" style="316" customWidth="1"/>
    <col min="28" max="28" width="11.421875" style="316" customWidth="1"/>
    <col min="29" max="29" width="15.8515625" style="316" customWidth="1"/>
    <col min="30" max="30" width="26.00390625" style="316" customWidth="1"/>
    <col min="31" max="16384" width="11.421875" style="316" customWidth="1"/>
  </cols>
  <sheetData>
    <row r="1" spans="9:11" s="288" customFormat="1" ht="20.25" thickBot="1">
      <c r="I1" s="289"/>
      <c r="J1" s="290"/>
      <c r="K1" s="290"/>
    </row>
    <row r="2" spans="1:12" s="288" customFormat="1" ht="20.25" thickBot="1">
      <c r="A2" s="809" t="s">
        <v>416</v>
      </c>
      <c r="B2" s="810"/>
      <c r="C2" s="810"/>
      <c r="D2" s="810"/>
      <c r="E2" s="810"/>
      <c r="F2" s="810"/>
      <c r="G2" s="810"/>
      <c r="H2" s="810"/>
      <c r="I2" s="810"/>
      <c r="J2" s="810"/>
      <c r="K2" s="810"/>
      <c r="L2" s="811"/>
    </row>
    <row r="3" spans="1:12" s="288" customFormat="1" ht="20.25" thickBot="1">
      <c r="A3" s="322"/>
      <c r="B3" s="323"/>
      <c r="C3" s="323"/>
      <c r="D3" s="323"/>
      <c r="E3" s="323"/>
      <c r="F3" s="323"/>
      <c r="G3" s="323"/>
      <c r="H3" s="323"/>
      <c r="I3" s="323"/>
      <c r="J3" s="324"/>
      <c r="K3" s="325"/>
      <c r="L3" s="326"/>
    </row>
    <row r="4" spans="1:12" s="288" customFormat="1" ht="20.25" customHeight="1" thickBot="1">
      <c r="A4" s="812" t="s">
        <v>417</v>
      </c>
      <c r="B4" s="813"/>
      <c r="C4" s="814"/>
      <c r="D4" s="788" t="s">
        <v>418</v>
      </c>
      <c r="E4" s="788" t="s">
        <v>10</v>
      </c>
      <c r="F4" s="790" t="s">
        <v>419</v>
      </c>
      <c r="G4" s="815"/>
      <c r="H4" s="815"/>
      <c r="I4" s="815"/>
      <c r="J4" s="815"/>
      <c r="K4" s="815"/>
      <c r="L4" s="816"/>
    </row>
    <row r="5" spans="1:12" s="288" customFormat="1" ht="77.25" customHeight="1" thickBot="1">
      <c r="A5" s="293" t="s">
        <v>420</v>
      </c>
      <c r="B5" s="294" t="s">
        <v>421</v>
      </c>
      <c r="C5" s="295" t="s">
        <v>422</v>
      </c>
      <c r="D5" s="789"/>
      <c r="E5" s="790"/>
      <c r="F5" s="318" t="s">
        <v>423</v>
      </c>
      <c r="G5" s="318" t="s">
        <v>424</v>
      </c>
      <c r="H5" s="318" t="s">
        <v>425</v>
      </c>
      <c r="I5" s="318" t="s">
        <v>423</v>
      </c>
      <c r="J5" s="318" t="s">
        <v>424</v>
      </c>
      <c r="K5" s="318" t="s">
        <v>426</v>
      </c>
      <c r="L5" s="319" t="s">
        <v>427</v>
      </c>
    </row>
    <row r="6" spans="1:12" s="288" customFormat="1" ht="178.5" customHeight="1" thickBot="1">
      <c r="A6" s="296" t="s">
        <v>428</v>
      </c>
      <c r="B6" s="297" t="s">
        <v>429</v>
      </c>
      <c r="C6" s="298"/>
      <c r="D6" s="320">
        <v>1</v>
      </c>
      <c r="E6" s="299" t="s">
        <v>272</v>
      </c>
      <c r="F6" s="300">
        <v>3</v>
      </c>
      <c r="G6" s="301">
        <v>11</v>
      </c>
      <c r="H6" s="302" t="s">
        <v>213</v>
      </c>
      <c r="I6" s="303">
        <v>2</v>
      </c>
      <c r="J6" s="303">
        <v>11</v>
      </c>
      <c r="K6" s="304" t="s">
        <v>207</v>
      </c>
      <c r="L6" s="327" t="s">
        <v>430</v>
      </c>
    </row>
    <row r="7" spans="1:12" s="288" customFormat="1" ht="147.75" customHeight="1">
      <c r="A7" s="306" t="s">
        <v>431</v>
      </c>
      <c r="B7" s="307" t="s">
        <v>432</v>
      </c>
      <c r="C7" s="308" t="s">
        <v>433</v>
      </c>
      <c r="D7" s="321">
        <v>2</v>
      </c>
      <c r="E7" s="305" t="s">
        <v>434</v>
      </c>
      <c r="F7" s="309">
        <v>1</v>
      </c>
      <c r="G7" s="166">
        <v>11</v>
      </c>
      <c r="H7" s="302" t="s">
        <v>213</v>
      </c>
      <c r="I7" s="310">
        <v>1</v>
      </c>
      <c r="J7" s="310">
        <v>11</v>
      </c>
      <c r="K7" s="311" t="s">
        <v>202</v>
      </c>
      <c r="L7" s="328" t="s">
        <v>435</v>
      </c>
    </row>
    <row r="8" spans="1:12" s="288" customFormat="1" ht="173.25" customHeight="1" thickBot="1">
      <c r="A8" s="306" t="s">
        <v>436</v>
      </c>
      <c r="B8" s="307" t="s">
        <v>429</v>
      </c>
      <c r="C8" s="308"/>
      <c r="D8" s="321">
        <v>3</v>
      </c>
      <c r="E8" s="312" t="s">
        <v>437</v>
      </c>
      <c r="F8" s="313">
        <v>1</v>
      </c>
      <c r="G8" s="167">
        <v>11</v>
      </c>
      <c r="H8" s="176" t="s">
        <v>202</v>
      </c>
      <c r="I8" s="314">
        <v>1</v>
      </c>
      <c r="J8" s="314">
        <v>11</v>
      </c>
      <c r="K8" s="360" t="s">
        <v>155</v>
      </c>
      <c r="L8" s="328" t="s">
        <v>435</v>
      </c>
    </row>
    <row r="9" spans="1:12" s="288" customFormat="1" ht="169.5" customHeight="1" thickBot="1">
      <c r="A9" s="306" t="s">
        <v>438</v>
      </c>
      <c r="B9" s="307" t="s">
        <v>429</v>
      </c>
      <c r="C9" s="308"/>
      <c r="D9" s="788" t="s">
        <v>418</v>
      </c>
      <c r="E9" s="788" t="s">
        <v>4</v>
      </c>
      <c r="F9" s="791" t="s">
        <v>419</v>
      </c>
      <c r="G9" s="792"/>
      <c r="H9" s="792"/>
      <c r="I9" s="792"/>
      <c r="J9" s="792"/>
      <c r="K9" s="793"/>
      <c r="L9" s="788" t="s">
        <v>427</v>
      </c>
    </row>
    <row r="10" spans="1:12" s="288" customFormat="1" ht="102.75" customHeight="1" thickBot="1">
      <c r="A10" s="794"/>
      <c r="B10" s="795"/>
      <c r="C10" s="796"/>
      <c r="D10" s="789"/>
      <c r="E10" s="790"/>
      <c r="F10" s="791" t="s">
        <v>439</v>
      </c>
      <c r="G10" s="793"/>
      <c r="H10" s="791" t="s">
        <v>440</v>
      </c>
      <c r="I10" s="793"/>
      <c r="J10" s="815" t="s">
        <v>441</v>
      </c>
      <c r="K10" s="816"/>
      <c r="L10" s="789"/>
    </row>
    <row r="11" spans="1:12" s="288" customFormat="1" ht="159" customHeight="1">
      <c r="A11" s="797"/>
      <c r="B11" s="798"/>
      <c r="C11" s="799"/>
      <c r="D11" s="803">
        <v>1</v>
      </c>
      <c r="E11" s="805" t="s">
        <v>277</v>
      </c>
      <c r="F11" s="807" t="s">
        <v>181</v>
      </c>
      <c r="G11" s="807"/>
      <c r="H11" s="807" t="s">
        <v>181</v>
      </c>
      <c r="I11" s="807"/>
      <c r="J11" s="807" t="s">
        <v>442</v>
      </c>
      <c r="K11" s="807"/>
      <c r="L11" s="819" t="s">
        <v>443</v>
      </c>
    </row>
    <row r="12" spans="1:12" s="288" customFormat="1" ht="19.5" customHeight="1">
      <c r="A12" s="797"/>
      <c r="B12" s="798"/>
      <c r="C12" s="799"/>
      <c r="D12" s="804"/>
      <c r="E12" s="806"/>
      <c r="F12" s="808"/>
      <c r="G12" s="808"/>
      <c r="H12" s="808"/>
      <c r="I12" s="808"/>
      <c r="J12" s="808"/>
      <c r="K12" s="808"/>
      <c r="L12" s="820"/>
    </row>
    <row r="13" spans="1:12" s="288" customFormat="1" ht="108" customHeight="1" thickBot="1">
      <c r="A13" s="800"/>
      <c r="B13" s="801"/>
      <c r="C13" s="802"/>
      <c r="D13" s="329">
        <v>2</v>
      </c>
      <c r="E13" s="330" t="s">
        <v>444</v>
      </c>
      <c r="F13" s="817" t="s">
        <v>181</v>
      </c>
      <c r="G13" s="817"/>
      <c r="H13" s="817" t="s">
        <v>181</v>
      </c>
      <c r="I13" s="817"/>
      <c r="J13" s="818" t="s">
        <v>445</v>
      </c>
      <c r="K13" s="817"/>
      <c r="L13" s="821"/>
    </row>
    <row r="14" spans="1:12" s="288" customFormat="1" ht="20.25" thickBot="1">
      <c r="A14" s="291"/>
      <c r="B14" s="292"/>
      <c r="C14" s="292"/>
      <c r="D14" s="292"/>
      <c r="E14" s="292"/>
      <c r="F14" s="292"/>
      <c r="G14" s="292"/>
      <c r="H14" s="292"/>
      <c r="I14" s="292"/>
      <c r="J14" s="292"/>
      <c r="K14" s="290"/>
      <c r="L14" s="315"/>
    </row>
    <row r="15" spans="1:11" s="288" customFormat="1" ht="20.25" thickBot="1">
      <c r="A15" s="351"/>
      <c r="B15" s="352"/>
      <c r="C15" s="352"/>
      <c r="D15" s="352"/>
      <c r="E15" s="352"/>
      <c r="F15" s="352"/>
      <c r="G15" s="352"/>
      <c r="H15" s="352"/>
      <c r="I15" s="325"/>
      <c r="J15" s="353"/>
      <c r="K15" s="290"/>
    </row>
    <row r="16" spans="1:10" s="288" customFormat="1" ht="47.25" customHeight="1" thickBot="1">
      <c r="A16" s="838" t="s">
        <v>169</v>
      </c>
      <c r="B16" s="839"/>
      <c r="C16" s="839"/>
      <c r="D16" s="840"/>
      <c r="E16" s="838" t="s">
        <v>6</v>
      </c>
      <c r="F16" s="839"/>
      <c r="G16" s="839"/>
      <c r="H16" s="840"/>
      <c r="I16" s="838" t="s">
        <v>16</v>
      </c>
      <c r="J16" s="840"/>
    </row>
    <row r="17" spans="1:10" s="288" customFormat="1" ht="39.75" thickBot="1">
      <c r="A17" s="339" t="s">
        <v>7</v>
      </c>
      <c r="B17" s="340"/>
      <c r="C17" s="841" t="s">
        <v>19</v>
      </c>
      <c r="D17" s="842"/>
      <c r="E17" s="841" t="s">
        <v>17</v>
      </c>
      <c r="F17" s="842"/>
      <c r="G17" s="841" t="s">
        <v>19</v>
      </c>
      <c r="H17" s="842"/>
      <c r="I17" s="341" t="s">
        <v>18</v>
      </c>
      <c r="J17" s="342" t="s">
        <v>318</v>
      </c>
    </row>
    <row r="18" spans="1:10" s="288" customFormat="1" ht="33" customHeight="1">
      <c r="A18" s="343" t="s">
        <v>448</v>
      </c>
      <c r="B18" s="344"/>
      <c r="C18" s="826"/>
      <c r="D18" s="827"/>
      <c r="E18" s="828" t="s">
        <v>399</v>
      </c>
      <c r="F18" s="829"/>
      <c r="G18" s="826"/>
      <c r="H18" s="827"/>
      <c r="I18" s="832" t="s">
        <v>447</v>
      </c>
      <c r="J18" s="835"/>
    </row>
    <row r="19" spans="1:10" s="288" customFormat="1" ht="39.75" customHeight="1">
      <c r="A19" s="345" t="s">
        <v>405</v>
      </c>
      <c r="B19" s="346"/>
      <c r="C19" s="822"/>
      <c r="D19" s="823"/>
      <c r="E19" s="824" t="s">
        <v>407</v>
      </c>
      <c r="F19" s="825"/>
      <c r="G19" s="822"/>
      <c r="H19" s="823"/>
      <c r="I19" s="833"/>
      <c r="J19" s="836"/>
    </row>
    <row r="20" spans="1:10" s="288" customFormat="1" ht="44.25" customHeight="1" thickBot="1">
      <c r="A20" s="345" t="s">
        <v>387</v>
      </c>
      <c r="B20" s="346"/>
      <c r="C20" s="822"/>
      <c r="D20" s="823"/>
      <c r="E20" s="824" t="s">
        <v>408</v>
      </c>
      <c r="F20" s="825"/>
      <c r="G20" s="347"/>
      <c r="H20" s="348"/>
      <c r="I20" s="834"/>
      <c r="J20" s="837"/>
    </row>
    <row r="21" spans="1:10" s="288" customFormat="1" ht="42" customHeight="1">
      <c r="A21" s="345" t="s">
        <v>406</v>
      </c>
      <c r="B21" s="346"/>
      <c r="C21" s="822"/>
      <c r="D21" s="823"/>
      <c r="E21" s="824" t="s">
        <v>409</v>
      </c>
      <c r="F21" s="825"/>
      <c r="G21" s="347"/>
      <c r="H21" s="348"/>
      <c r="I21" s="349" t="s">
        <v>449</v>
      </c>
      <c r="J21" s="350"/>
    </row>
    <row r="22" spans="1:10" s="288" customFormat="1" ht="35.25" customHeight="1">
      <c r="A22" s="345"/>
      <c r="B22" s="346"/>
      <c r="C22" s="822"/>
      <c r="D22" s="823"/>
      <c r="E22" s="824"/>
      <c r="F22" s="825"/>
      <c r="G22" s="822"/>
      <c r="H22" s="823"/>
      <c r="I22" s="349"/>
      <c r="J22" s="350"/>
    </row>
    <row r="23" spans="1:10" s="288" customFormat="1" ht="37.5" customHeight="1">
      <c r="A23" s="345"/>
      <c r="B23" s="346"/>
      <c r="C23" s="822"/>
      <c r="D23" s="823"/>
      <c r="E23" s="824"/>
      <c r="F23" s="825"/>
      <c r="G23" s="347"/>
      <c r="H23" s="348"/>
      <c r="I23" s="349"/>
      <c r="J23" s="350"/>
    </row>
    <row r="24" spans="1:10" s="288" customFormat="1" ht="33.75" customHeight="1" thickBot="1">
      <c r="A24" s="354"/>
      <c r="B24" s="355"/>
      <c r="C24" s="356"/>
      <c r="D24" s="357"/>
      <c r="E24" s="830"/>
      <c r="F24" s="831"/>
      <c r="G24" s="356"/>
      <c r="H24" s="357"/>
      <c r="I24" s="358"/>
      <c r="J24" s="359"/>
    </row>
    <row r="25" spans="9:11" s="288" customFormat="1" ht="19.5">
      <c r="I25" s="289"/>
      <c r="J25" s="290"/>
      <c r="K25" s="290"/>
    </row>
    <row r="26" spans="9:11" s="288" customFormat="1" ht="19.5">
      <c r="I26" s="289"/>
      <c r="J26" s="290"/>
      <c r="K26" s="290"/>
    </row>
    <row r="27" spans="9:11" s="288" customFormat="1" ht="19.5">
      <c r="I27" s="289"/>
      <c r="J27" s="290"/>
      <c r="K27" s="290"/>
    </row>
    <row r="28" spans="9:11" s="288" customFormat="1" ht="19.5">
      <c r="I28" s="289"/>
      <c r="J28" s="290"/>
      <c r="K28" s="290"/>
    </row>
    <row r="29" spans="9:11" s="288" customFormat="1" ht="19.5">
      <c r="I29" s="289"/>
      <c r="J29" s="290"/>
      <c r="K29" s="290"/>
    </row>
    <row r="30" spans="9:11" s="288" customFormat="1" ht="19.5">
      <c r="I30" s="289"/>
      <c r="J30" s="290"/>
      <c r="K30" s="290"/>
    </row>
    <row r="31" spans="9:11" s="288" customFormat="1" ht="19.5">
      <c r="I31" s="289"/>
      <c r="J31" s="290"/>
      <c r="K31" s="290"/>
    </row>
    <row r="32" spans="9:11" s="288" customFormat="1" ht="19.5">
      <c r="I32" s="289"/>
      <c r="J32" s="290"/>
      <c r="K32" s="290"/>
    </row>
    <row r="33" spans="9:11" s="288" customFormat="1" ht="19.5">
      <c r="I33" s="289"/>
      <c r="J33" s="290"/>
      <c r="K33" s="290"/>
    </row>
    <row r="34" spans="9:11" s="288" customFormat="1" ht="19.5">
      <c r="I34" s="289"/>
      <c r="J34" s="290"/>
      <c r="K34" s="290"/>
    </row>
    <row r="35" spans="9:11" s="288" customFormat="1" ht="19.5">
      <c r="I35" s="289"/>
      <c r="J35" s="290"/>
      <c r="K35" s="290"/>
    </row>
    <row r="36" spans="9:11" s="288" customFormat="1" ht="19.5">
      <c r="I36" s="289"/>
      <c r="J36" s="290"/>
      <c r="K36" s="290"/>
    </row>
    <row r="37" spans="9:11" s="288" customFormat="1" ht="19.5">
      <c r="I37" s="289"/>
      <c r="J37" s="290"/>
      <c r="K37" s="290"/>
    </row>
    <row r="38" spans="9:11" s="288" customFormat="1" ht="19.5">
      <c r="I38" s="289"/>
      <c r="J38" s="290"/>
      <c r="K38" s="290"/>
    </row>
    <row r="39" spans="9:11" s="288" customFormat="1" ht="19.5">
      <c r="I39" s="289"/>
      <c r="J39" s="290"/>
      <c r="K39" s="290"/>
    </row>
    <row r="40" spans="9:11" s="288" customFormat="1" ht="19.5">
      <c r="I40" s="289"/>
      <c r="J40" s="290"/>
      <c r="K40" s="290"/>
    </row>
    <row r="41" spans="9:11" s="288" customFormat="1" ht="19.5">
      <c r="I41" s="289"/>
      <c r="J41" s="290"/>
      <c r="K41" s="290"/>
    </row>
    <row r="42" spans="9:11" s="288" customFormat="1" ht="19.5">
      <c r="I42" s="289"/>
      <c r="J42" s="290"/>
      <c r="K42" s="290"/>
    </row>
    <row r="43" spans="9:11" s="288" customFormat="1" ht="19.5">
      <c r="I43" s="289"/>
      <c r="J43" s="290"/>
      <c r="K43" s="290"/>
    </row>
    <row r="44" spans="9:11" s="288" customFormat="1" ht="19.5">
      <c r="I44" s="289"/>
      <c r="J44" s="290"/>
      <c r="K44" s="290"/>
    </row>
    <row r="45" spans="9:11" s="288" customFormat="1" ht="19.5">
      <c r="I45" s="289"/>
      <c r="J45" s="290"/>
      <c r="K45" s="290"/>
    </row>
    <row r="46" spans="9:11" s="288" customFormat="1" ht="19.5">
      <c r="I46" s="289"/>
      <c r="J46" s="290"/>
      <c r="K46" s="290"/>
    </row>
    <row r="47" spans="9:11" s="288" customFormat="1" ht="19.5">
      <c r="I47" s="289"/>
      <c r="J47" s="290"/>
      <c r="K47" s="290"/>
    </row>
    <row r="48" spans="9:11" s="288" customFormat="1" ht="19.5">
      <c r="I48" s="289"/>
      <c r="J48" s="290"/>
      <c r="K48" s="290"/>
    </row>
    <row r="49" spans="9:11" s="288" customFormat="1" ht="19.5">
      <c r="I49" s="289"/>
      <c r="J49" s="290"/>
      <c r="K49" s="290"/>
    </row>
    <row r="50" spans="9:11" s="288" customFormat="1" ht="19.5">
      <c r="I50" s="289"/>
      <c r="J50" s="290"/>
      <c r="K50" s="290"/>
    </row>
    <row r="51" spans="9:11" s="288" customFormat="1" ht="19.5">
      <c r="I51" s="289"/>
      <c r="J51" s="290"/>
      <c r="K51" s="290"/>
    </row>
    <row r="52" spans="9:11" s="288" customFormat="1" ht="19.5">
      <c r="I52" s="289"/>
      <c r="J52" s="290"/>
      <c r="K52" s="290"/>
    </row>
    <row r="53" spans="9:11" s="288" customFormat="1" ht="19.5">
      <c r="I53" s="289"/>
      <c r="J53" s="290"/>
      <c r="K53" s="290"/>
    </row>
    <row r="54" spans="9:11" s="288" customFormat="1" ht="19.5">
      <c r="I54" s="289"/>
      <c r="J54" s="290"/>
      <c r="K54" s="290"/>
    </row>
    <row r="55" spans="9:11" s="288" customFormat="1" ht="19.5">
      <c r="I55" s="289"/>
      <c r="J55" s="290"/>
      <c r="K55" s="290"/>
    </row>
    <row r="56" spans="9:11" s="288" customFormat="1" ht="19.5">
      <c r="I56" s="289"/>
      <c r="J56" s="290"/>
      <c r="K56" s="290"/>
    </row>
    <row r="57" spans="9:11" s="288" customFormat="1" ht="19.5">
      <c r="I57" s="289"/>
      <c r="J57" s="290"/>
      <c r="K57" s="290"/>
    </row>
    <row r="58" spans="9:11" s="288" customFormat="1" ht="19.5">
      <c r="I58" s="289"/>
      <c r="J58" s="290"/>
      <c r="K58" s="290"/>
    </row>
    <row r="59" spans="9:11" s="288" customFormat="1" ht="19.5">
      <c r="I59" s="289"/>
      <c r="J59" s="290"/>
      <c r="K59" s="290"/>
    </row>
    <row r="60" spans="9:11" s="288" customFormat="1" ht="19.5">
      <c r="I60" s="289"/>
      <c r="J60" s="290"/>
      <c r="K60" s="290"/>
    </row>
    <row r="61" spans="9:11" s="288" customFormat="1" ht="19.5">
      <c r="I61" s="289"/>
      <c r="J61" s="290"/>
      <c r="K61" s="290"/>
    </row>
    <row r="62" spans="9:11" s="288" customFormat="1" ht="19.5">
      <c r="I62" s="289"/>
      <c r="J62" s="290"/>
      <c r="K62" s="290"/>
    </row>
    <row r="63" spans="9:11" s="288" customFormat="1" ht="19.5">
      <c r="I63" s="289"/>
      <c r="J63" s="290"/>
      <c r="K63" s="290"/>
    </row>
    <row r="64" spans="9:11" s="288" customFormat="1" ht="19.5">
      <c r="I64" s="289"/>
      <c r="J64" s="290"/>
      <c r="K64" s="290"/>
    </row>
    <row r="65" spans="9:11" s="288" customFormat="1" ht="19.5">
      <c r="I65" s="289"/>
      <c r="J65" s="290"/>
      <c r="K65" s="290"/>
    </row>
    <row r="66" spans="9:11" s="288" customFormat="1" ht="19.5">
      <c r="I66" s="289"/>
      <c r="J66" s="290"/>
      <c r="K66" s="290"/>
    </row>
    <row r="67" spans="9:11" s="288" customFormat="1" ht="19.5">
      <c r="I67" s="289"/>
      <c r="J67" s="290"/>
      <c r="K67" s="290"/>
    </row>
    <row r="68" spans="9:11" s="288" customFormat="1" ht="19.5">
      <c r="I68" s="289"/>
      <c r="J68" s="290"/>
      <c r="K68" s="290"/>
    </row>
    <row r="69" spans="9:11" s="288" customFormat="1" ht="19.5">
      <c r="I69" s="289"/>
      <c r="J69" s="290"/>
      <c r="K69" s="290"/>
    </row>
    <row r="70" spans="9:11" s="288" customFormat="1" ht="19.5">
      <c r="I70" s="289"/>
      <c r="J70" s="290"/>
      <c r="K70" s="290"/>
    </row>
    <row r="71" spans="9:11" s="288" customFormat="1" ht="19.5">
      <c r="I71" s="289"/>
      <c r="J71" s="290"/>
      <c r="K71" s="290"/>
    </row>
    <row r="72" spans="9:11" s="288" customFormat="1" ht="19.5">
      <c r="I72" s="289"/>
      <c r="J72" s="290"/>
      <c r="K72" s="290"/>
    </row>
    <row r="73" spans="9:11" s="288" customFormat="1" ht="19.5">
      <c r="I73" s="289"/>
      <c r="J73" s="290"/>
      <c r="K73" s="290"/>
    </row>
    <row r="74" spans="9:11" s="288" customFormat="1" ht="19.5">
      <c r="I74" s="289"/>
      <c r="J74" s="290"/>
      <c r="K74" s="290"/>
    </row>
    <row r="75" spans="9:11" s="288" customFormat="1" ht="19.5">
      <c r="I75" s="289"/>
      <c r="J75" s="290"/>
      <c r="K75" s="290"/>
    </row>
    <row r="76" spans="9:11" s="288" customFormat="1" ht="19.5">
      <c r="I76" s="289"/>
      <c r="J76" s="290"/>
      <c r="K76" s="290"/>
    </row>
    <row r="77" spans="9:11" s="288" customFormat="1" ht="19.5">
      <c r="I77" s="289"/>
      <c r="J77" s="290"/>
      <c r="K77" s="290"/>
    </row>
    <row r="78" spans="9:11" s="288" customFormat="1" ht="19.5">
      <c r="I78" s="289"/>
      <c r="J78" s="290"/>
      <c r="K78" s="290"/>
    </row>
    <row r="79" spans="9:11" s="288" customFormat="1" ht="19.5">
      <c r="I79" s="289"/>
      <c r="J79" s="290"/>
      <c r="K79" s="290"/>
    </row>
    <row r="80" spans="9:11" s="288" customFormat="1" ht="19.5">
      <c r="I80" s="289"/>
      <c r="J80" s="290"/>
      <c r="K80" s="290"/>
    </row>
    <row r="81" spans="9:11" s="288" customFormat="1" ht="19.5">
      <c r="I81" s="289"/>
      <c r="J81" s="290"/>
      <c r="K81" s="290"/>
    </row>
    <row r="82" spans="9:11" s="288" customFormat="1" ht="19.5">
      <c r="I82" s="289"/>
      <c r="J82" s="290"/>
      <c r="K82" s="290"/>
    </row>
    <row r="83" spans="9:11" s="288" customFormat="1" ht="19.5">
      <c r="I83" s="289"/>
      <c r="J83" s="290"/>
      <c r="K83" s="290"/>
    </row>
    <row r="84" spans="9:11" s="288" customFormat="1" ht="19.5">
      <c r="I84" s="289"/>
      <c r="J84" s="290"/>
      <c r="K84" s="290"/>
    </row>
    <row r="85" spans="9:11" s="288" customFormat="1" ht="19.5">
      <c r="I85" s="289"/>
      <c r="J85" s="290"/>
      <c r="K85" s="290"/>
    </row>
    <row r="86" spans="9:11" s="288" customFormat="1" ht="19.5">
      <c r="I86" s="289"/>
      <c r="J86" s="290"/>
      <c r="K86" s="290"/>
    </row>
    <row r="87" spans="9:11" s="288" customFormat="1" ht="19.5">
      <c r="I87" s="289"/>
      <c r="J87" s="290"/>
      <c r="K87" s="290"/>
    </row>
    <row r="88" spans="9:11" s="288" customFormat="1" ht="19.5">
      <c r="I88" s="289"/>
      <c r="J88" s="290"/>
      <c r="K88" s="290"/>
    </row>
    <row r="89" spans="9:11" s="288" customFormat="1" ht="19.5">
      <c r="I89" s="289"/>
      <c r="J89" s="290"/>
      <c r="K89" s="290"/>
    </row>
    <row r="90" spans="9:11" s="288" customFormat="1" ht="19.5">
      <c r="I90" s="289"/>
      <c r="J90" s="290"/>
      <c r="K90" s="290"/>
    </row>
    <row r="91" spans="9:11" s="288" customFormat="1" ht="19.5">
      <c r="I91" s="289"/>
      <c r="J91" s="290"/>
      <c r="K91" s="290"/>
    </row>
    <row r="92" spans="9:11" s="288" customFormat="1" ht="19.5">
      <c r="I92" s="289"/>
      <c r="J92" s="290"/>
      <c r="K92" s="290"/>
    </row>
    <row r="93" spans="9:11" s="288" customFormat="1" ht="19.5">
      <c r="I93" s="289"/>
      <c r="J93" s="290"/>
      <c r="K93" s="290"/>
    </row>
    <row r="94" spans="9:11" s="288" customFormat="1" ht="19.5">
      <c r="I94" s="289"/>
      <c r="J94" s="290"/>
      <c r="K94" s="290"/>
    </row>
    <row r="95" spans="9:11" s="288" customFormat="1" ht="19.5">
      <c r="I95" s="289"/>
      <c r="J95" s="290"/>
      <c r="K95" s="290"/>
    </row>
    <row r="96" spans="9:11" s="288" customFormat="1" ht="19.5">
      <c r="I96" s="289"/>
      <c r="J96" s="290"/>
      <c r="K96" s="290"/>
    </row>
    <row r="97" spans="9:11" s="288" customFormat="1" ht="19.5">
      <c r="I97" s="289"/>
      <c r="J97" s="290"/>
      <c r="K97" s="290"/>
    </row>
    <row r="98" spans="9:11" s="288" customFormat="1" ht="19.5">
      <c r="I98" s="289"/>
      <c r="J98" s="290"/>
      <c r="K98" s="290"/>
    </row>
    <row r="99" spans="9:11" s="288" customFormat="1" ht="19.5">
      <c r="I99" s="289"/>
      <c r="J99" s="290"/>
      <c r="K99" s="290"/>
    </row>
    <row r="100" spans="9:11" s="288" customFormat="1" ht="19.5">
      <c r="I100" s="289"/>
      <c r="J100" s="290"/>
      <c r="K100" s="290"/>
    </row>
    <row r="101" spans="9:11" s="288" customFormat="1" ht="19.5">
      <c r="I101" s="289"/>
      <c r="J101" s="290"/>
      <c r="K101" s="290"/>
    </row>
    <row r="102" spans="9:11" s="288" customFormat="1" ht="19.5">
      <c r="I102" s="289"/>
      <c r="J102" s="290"/>
      <c r="K102" s="290"/>
    </row>
    <row r="103" spans="9:11" s="288" customFormat="1" ht="19.5">
      <c r="I103" s="289"/>
      <c r="J103" s="290"/>
      <c r="K103" s="290"/>
    </row>
    <row r="104" spans="9:11" s="288" customFormat="1" ht="19.5">
      <c r="I104" s="289"/>
      <c r="J104" s="290"/>
      <c r="K104" s="290"/>
    </row>
    <row r="105" spans="9:11" s="288" customFormat="1" ht="19.5">
      <c r="I105" s="289"/>
      <c r="J105" s="290"/>
      <c r="K105" s="290"/>
    </row>
    <row r="106" spans="9:11" s="288" customFormat="1" ht="19.5">
      <c r="I106" s="289"/>
      <c r="J106" s="290"/>
      <c r="K106" s="290"/>
    </row>
    <row r="107" spans="9:11" s="288" customFormat="1" ht="19.5">
      <c r="I107" s="289"/>
      <c r="J107" s="290"/>
      <c r="K107" s="290"/>
    </row>
    <row r="108" spans="9:11" s="288" customFormat="1" ht="19.5">
      <c r="I108" s="289"/>
      <c r="J108" s="290"/>
      <c r="K108" s="290"/>
    </row>
    <row r="109" spans="9:11" s="288" customFormat="1" ht="19.5">
      <c r="I109" s="289"/>
      <c r="J109" s="290"/>
      <c r="K109" s="290"/>
    </row>
    <row r="110" spans="9:11" s="288" customFormat="1" ht="19.5">
      <c r="I110" s="289"/>
      <c r="J110" s="290"/>
      <c r="K110" s="290"/>
    </row>
    <row r="111" spans="9:11" s="288" customFormat="1" ht="19.5">
      <c r="I111" s="289"/>
      <c r="J111" s="290"/>
      <c r="K111" s="290"/>
    </row>
    <row r="112" spans="9:11" s="288" customFormat="1" ht="19.5">
      <c r="I112" s="289"/>
      <c r="J112" s="290"/>
      <c r="K112" s="290"/>
    </row>
    <row r="113" spans="9:11" s="288" customFormat="1" ht="19.5">
      <c r="I113" s="289"/>
      <c r="J113" s="290"/>
      <c r="K113" s="290"/>
    </row>
    <row r="114" spans="9:11" s="288" customFormat="1" ht="19.5">
      <c r="I114" s="289"/>
      <c r="J114" s="290"/>
      <c r="K114" s="290"/>
    </row>
    <row r="115" spans="9:11" s="288" customFormat="1" ht="19.5">
      <c r="I115" s="289"/>
      <c r="J115" s="290"/>
      <c r="K115" s="290"/>
    </row>
    <row r="116" spans="9:11" s="288" customFormat="1" ht="19.5">
      <c r="I116" s="289"/>
      <c r="J116" s="290"/>
      <c r="K116" s="290"/>
    </row>
    <row r="117" spans="9:11" s="288" customFormat="1" ht="19.5">
      <c r="I117" s="289"/>
      <c r="J117" s="290"/>
      <c r="K117" s="290"/>
    </row>
    <row r="118" spans="9:11" s="288" customFormat="1" ht="19.5">
      <c r="I118" s="289"/>
      <c r="J118" s="290"/>
      <c r="K118" s="290"/>
    </row>
    <row r="119" spans="9:11" s="288" customFormat="1" ht="19.5">
      <c r="I119" s="289"/>
      <c r="J119" s="290"/>
      <c r="K119" s="290"/>
    </row>
    <row r="120" spans="9:11" s="288" customFormat="1" ht="19.5">
      <c r="I120" s="289"/>
      <c r="J120" s="290"/>
      <c r="K120" s="290"/>
    </row>
    <row r="121" spans="9:11" s="288" customFormat="1" ht="19.5">
      <c r="I121" s="289"/>
      <c r="J121" s="290"/>
      <c r="K121" s="290"/>
    </row>
    <row r="122" spans="9:11" s="288" customFormat="1" ht="19.5">
      <c r="I122" s="289"/>
      <c r="J122" s="290"/>
      <c r="K122" s="290"/>
    </row>
    <row r="123" spans="9:11" s="288" customFormat="1" ht="19.5">
      <c r="I123" s="289"/>
      <c r="J123" s="290"/>
      <c r="K123" s="290"/>
    </row>
    <row r="124" spans="9:11" s="288" customFormat="1" ht="19.5">
      <c r="I124" s="289"/>
      <c r="J124" s="290"/>
      <c r="K124" s="290"/>
    </row>
    <row r="125" spans="9:11" s="288" customFormat="1" ht="19.5">
      <c r="I125" s="289"/>
      <c r="J125" s="290"/>
      <c r="K125" s="290"/>
    </row>
    <row r="126" spans="9:11" s="288" customFormat="1" ht="19.5">
      <c r="I126" s="289"/>
      <c r="J126" s="290"/>
      <c r="K126" s="290"/>
    </row>
    <row r="127" spans="9:11" s="288" customFormat="1" ht="19.5">
      <c r="I127" s="289"/>
      <c r="J127" s="290"/>
      <c r="K127" s="290"/>
    </row>
    <row r="128" spans="9:11" s="288" customFormat="1" ht="19.5">
      <c r="I128" s="289"/>
      <c r="J128" s="290"/>
      <c r="K128" s="290"/>
    </row>
    <row r="129" spans="9:11" s="288" customFormat="1" ht="19.5">
      <c r="I129" s="289"/>
      <c r="J129" s="290"/>
      <c r="K129" s="290"/>
    </row>
    <row r="130" spans="9:11" s="288" customFormat="1" ht="19.5">
      <c r="I130" s="289"/>
      <c r="J130" s="290"/>
      <c r="K130" s="290"/>
    </row>
    <row r="131" spans="9:11" s="288" customFormat="1" ht="19.5">
      <c r="I131" s="289"/>
      <c r="J131" s="290"/>
      <c r="K131" s="290"/>
    </row>
    <row r="132" spans="9:11" s="288" customFormat="1" ht="19.5">
      <c r="I132" s="289"/>
      <c r="J132" s="290"/>
      <c r="K132" s="290"/>
    </row>
    <row r="133" spans="9:11" s="288" customFormat="1" ht="19.5">
      <c r="I133" s="289"/>
      <c r="J133" s="290"/>
      <c r="K133" s="290"/>
    </row>
    <row r="134" spans="9:11" s="288" customFormat="1" ht="19.5">
      <c r="I134" s="289"/>
      <c r="J134" s="290"/>
      <c r="K134" s="290"/>
    </row>
    <row r="135" spans="9:11" s="288" customFormat="1" ht="19.5">
      <c r="I135" s="289"/>
      <c r="J135" s="290"/>
      <c r="K135" s="290"/>
    </row>
    <row r="136" spans="9:11" s="288" customFormat="1" ht="19.5">
      <c r="I136" s="289"/>
      <c r="J136" s="290"/>
      <c r="K136" s="290"/>
    </row>
    <row r="137" spans="9:11" s="288" customFormat="1" ht="19.5">
      <c r="I137" s="289"/>
      <c r="J137" s="290"/>
      <c r="K137" s="290"/>
    </row>
    <row r="138" spans="9:11" s="288" customFormat="1" ht="19.5">
      <c r="I138" s="289"/>
      <c r="J138" s="290"/>
      <c r="K138" s="290"/>
    </row>
    <row r="139" spans="9:11" s="288" customFormat="1" ht="19.5">
      <c r="I139" s="289"/>
      <c r="J139" s="290"/>
      <c r="K139" s="290"/>
    </row>
    <row r="140" spans="9:11" s="288" customFormat="1" ht="19.5">
      <c r="I140" s="289"/>
      <c r="J140" s="290"/>
      <c r="K140" s="290"/>
    </row>
    <row r="141" spans="9:11" s="288" customFormat="1" ht="19.5">
      <c r="I141" s="289"/>
      <c r="J141" s="290"/>
      <c r="K141" s="290"/>
    </row>
    <row r="142" spans="9:11" s="288" customFormat="1" ht="19.5">
      <c r="I142" s="289"/>
      <c r="J142" s="290"/>
      <c r="K142" s="290"/>
    </row>
    <row r="143" spans="9:11" s="288" customFormat="1" ht="19.5">
      <c r="I143" s="289"/>
      <c r="J143" s="290"/>
      <c r="K143" s="290"/>
    </row>
    <row r="144" spans="9:11" s="288" customFormat="1" ht="19.5">
      <c r="I144" s="289"/>
      <c r="J144" s="290"/>
      <c r="K144" s="290"/>
    </row>
    <row r="145" spans="9:11" s="288" customFormat="1" ht="19.5">
      <c r="I145" s="289"/>
      <c r="J145" s="290"/>
      <c r="K145" s="290"/>
    </row>
    <row r="146" spans="9:11" s="288" customFormat="1" ht="19.5">
      <c r="I146" s="289"/>
      <c r="J146" s="290"/>
      <c r="K146" s="290"/>
    </row>
    <row r="147" spans="9:11" s="288" customFormat="1" ht="19.5">
      <c r="I147" s="289"/>
      <c r="J147" s="290"/>
      <c r="K147" s="290"/>
    </row>
    <row r="148" spans="9:11" s="288" customFormat="1" ht="19.5">
      <c r="I148" s="289"/>
      <c r="J148" s="290"/>
      <c r="K148" s="290"/>
    </row>
    <row r="149" spans="9:11" s="288" customFormat="1" ht="19.5">
      <c r="I149" s="289"/>
      <c r="J149" s="290"/>
      <c r="K149" s="290"/>
    </row>
    <row r="150" spans="9:11" s="288" customFormat="1" ht="19.5">
      <c r="I150" s="289"/>
      <c r="J150" s="290"/>
      <c r="K150" s="290"/>
    </row>
    <row r="151" spans="9:11" s="288" customFormat="1" ht="19.5">
      <c r="I151" s="289"/>
      <c r="J151" s="290"/>
      <c r="K151" s="290"/>
    </row>
    <row r="152" spans="9:11" s="288" customFormat="1" ht="19.5">
      <c r="I152" s="289"/>
      <c r="J152" s="290"/>
      <c r="K152" s="290"/>
    </row>
    <row r="153" spans="9:11" s="288" customFormat="1" ht="19.5">
      <c r="I153" s="289"/>
      <c r="J153" s="290"/>
      <c r="K153" s="290"/>
    </row>
    <row r="154" spans="9:11" s="288" customFormat="1" ht="19.5">
      <c r="I154" s="289"/>
      <c r="J154" s="290"/>
      <c r="K154" s="290"/>
    </row>
    <row r="155" spans="9:11" s="288" customFormat="1" ht="19.5">
      <c r="I155" s="289"/>
      <c r="J155" s="290"/>
      <c r="K155" s="290"/>
    </row>
    <row r="156" spans="9:11" s="288" customFormat="1" ht="19.5">
      <c r="I156" s="289"/>
      <c r="J156" s="290"/>
      <c r="K156" s="290"/>
    </row>
    <row r="157" spans="9:11" s="288" customFormat="1" ht="19.5">
      <c r="I157" s="289"/>
      <c r="J157" s="290"/>
      <c r="K157" s="290"/>
    </row>
    <row r="158" spans="9:11" s="288" customFormat="1" ht="19.5">
      <c r="I158" s="289"/>
      <c r="J158" s="290"/>
      <c r="K158" s="290"/>
    </row>
    <row r="159" spans="9:11" s="288" customFormat="1" ht="19.5">
      <c r="I159" s="289"/>
      <c r="J159" s="290"/>
      <c r="K159" s="290"/>
    </row>
    <row r="160" spans="9:11" s="288" customFormat="1" ht="19.5">
      <c r="I160" s="289"/>
      <c r="J160" s="290"/>
      <c r="K160" s="290"/>
    </row>
    <row r="161" spans="9:11" s="288" customFormat="1" ht="19.5">
      <c r="I161" s="289"/>
      <c r="J161" s="290"/>
      <c r="K161" s="290"/>
    </row>
    <row r="162" spans="9:11" s="288" customFormat="1" ht="19.5">
      <c r="I162" s="289"/>
      <c r="J162" s="290"/>
      <c r="K162" s="290"/>
    </row>
    <row r="163" spans="9:11" s="288" customFormat="1" ht="19.5">
      <c r="I163" s="289"/>
      <c r="J163" s="290"/>
      <c r="K163" s="290"/>
    </row>
    <row r="164" spans="9:11" s="288" customFormat="1" ht="19.5">
      <c r="I164" s="289"/>
      <c r="J164" s="290"/>
      <c r="K164" s="290"/>
    </row>
    <row r="165" spans="9:11" s="288" customFormat="1" ht="19.5">
      <c r="I165" s="289"/>
      <c r="J165" s="290"/>
      <c r="K165" s="290"/>
    </row>
    <row r="166" spans="9:11" s="288" customFormat="1" ht="19.5">
      <c r="I166" s="289"/>
      <c r="J166" s="290"/>
      <c r="K166" s="290"/>
    </row>
    <row r="167" spans="9:11" s="288" customFormat="1" ht="19.5">
      <c r="I167" s="289"/>
      <c r="J167" s="290"/>
      <c r="K167" s="290"/>
    </row>
    <row r="168" spans="9:11" s="288" customFormat="1" ht="19.5">
      <c r="I168" s="289"/>
      <c r="J168" s="290"/>
      <c r="K168" s="290"/>
    </row>
    <row r="169" spans="9:11" s="288" customFormat="1" ht="19.5">
      <c r="I169" s="289"/>
      <c r="J169" s="290"/>
      <c r="K169" s="290"/>
    </row>
    <row r="170" spans="9:11" s="288" customFormat="1" ht="19.5">
      <c r="I170" s="289"/>
      <c r="J170" s="290"/>
      <c r="K170" s="290"/>
    </row>
    <row r="171" spans="9:11" s="288" customFormat="1" ht="19.5">
      <c r="I171" s="289"/>
      <c r="J171" s="290"/>
      <c r="K171" s="290"/>
    </row>
    <row r="172" spans="9:11" s="288" customFormat="1" ht="19.5">
      <c r="I172" s="289"/>
      <c r="J172" s="290"/>
      <c r="K172" s="290"/>
    </row>
    <row r="173" spans="9:11" s="288" customFormat="1" ht="19.5">
      <c r="I173" s="289"/>
      <c r="J173" s="290"/>
      <c r="K173" s="290"/>
    </row>
    <row r="174" spans="9:11" s="288" customFormat="1" ht="19.5">
      <c r="I174" s="289"/>
      <c r="J174" s="290"/>
      <c r="K174" s="290"/>
    </row>
    <row r="175" spans="9:11" s="288" customFormat="1" ht="19.5">
      <c r="I175" s="289"/>
      <c r="J175" s="290"/>
      <c r="K175" s="290"/>
    </row>
  </sheetData>
  <sheetProtection/>
  <mergeCells count="46">
    <mergeCell ref="I18:I20"/>
    <mergeCell ref="J18:J20"/>
    <mergeCell ref="E21:F21"/>
    <mergeCell ref="E22:F22"/>
    <mergeCell ref="A16:D16"/>
    <mergeCell ref="E16:H16"/>
    <mergeCell ref="I16:J16"/>
    <mergeCell ref="C17:D17"/>
    <mergeCell ref="E17:F17"/>
    <mergeCell ref="G17:H17"/>
    <mergeCell ref="C23:D23"/>
    <mergeCell ref="E23:F23"/>
    <mergeCell ref="E24:F24"/>
    <mergeCell ref="C21:D21"/>
    <mergeCell ref="C22:D22"/>
    <mergeCell ref="G22:H22"/>
    <mergeCell ref="H10:I10"/>
    <mergeCell ref="J10:K10"/>
    <mergeCell ref="C20:D20"/>
    <mergeCell ref="E20:F20"/>
    <mergeCell ref="C18:D18"/>
    <mergeCell ref="E18:F18"/>
    <mergeCell ref="G18:H18"/>
    <mergeCell ref="C19:D19"/>
    <mergeCell ref="E19:F19"/>
    <mergeCell ref="G19:H19"/>
    <mergeCell ref="A2:L2"/>
    <mergeCell ref="A4:C4"/>
    <mergeCell ref="D4:D5"/>
    <mergeCell ref="E4:E5"/>
    <mergeCell ref="F4:L4"/>
    <mergeCell ref="F13:G13"/>
    <mergeCell ref="H13:I13"/>
    <mergeCell ref="J13:K13"/>
    <mergeCell ref="L11:L13"/>
    <mergeCell ref="F10:G10"/>
    <mergeCell ref="D9:D10"/>
    <mergeCell ref="E9:E10"/>
    <mergeCell ref="F9:K9"/>
    <mergeCell ref="L9:L10"/>
    <mergeCell ref="A10:C13"/>
    <mergeCell ref="D11:D12"/>
    <mergeCell ref="E11:E12"/>
    <mergeCell ref="F11:G12"/>
    <mergeCell ref="H11:I12"/>
    <mergeCell ref="J11:K12"/>
  </mergeCells>
  <conditionalFormatting sqref="H8">
    <cfRule type="containsText" priority="80" dxfId="1" operator="containsText" stopIfTrue="1" text="Riesgo Alto">
      <formula>NOT(ISERROR(SEARCH("Riesgo Alto",H8)))</formula>
    </cfRule>
    <cfRule type="containsText" priority="81" dxfId="0" operator="containsText" stopIfTrue="1" text="Riesgo Moderado">
      <formula>NOT(ISERROR(SEARCH("Riesgo Moderado",H8)))</formula>
    </cfRule>
    <cfRule type="containsText" priority="82" dxfId="7" operator="containsText" stopIfTrue="1" text="Riesgo Bajo">
      <formula>NOT(ISERROR(SEARCH("Riesgo Bajo",H8)))</formula>
    </cfRule>
    <cfRule type="containsText" priority="83" dxfId="1" operator="containsText" stopIfTrue="1" text="Riesgo Alto">
      <formula>NOT(ISERROR(SEARCH("Riesgo Alto",H8)))</formula>
    </cfRule>
    <cfRule type="containsText" priority="84" dxfId="122" operator="containsText" stopIfTrue="1" text="Riesgo Extremo">
      <formula>NOT(ISERROR(SEARCH("Riesgo Extremo",H8)))</formula>
    </cfRule>
  </conditionalFormatting>
  <conditionalFormatting sqref="H8">
    <cfRule type="containsText" priority="79" dxfId="6" operator="containsText" stopIfTrue="1" text="Riesgo Extremo">
      <formula>NOT(ISERROR(SEARCH("Riesgo Extremo",H8)))</formula>
    </cfRule>
  </conditionalFormatting>
  <conditionalFormatting sqref="H9">
    <cfRule type="containsText" priority="74" dxfId="1" operator="containsText" stopIfTrue="1" text="Riesgo Alto">
      <formula>NOT(ISERROR(SEARCH("Riesgo Alto",H9)))</formula>
    </cfRule>
    <cfRule type="containsText" priority="75" dxfId="0" operator="containsText" stopIfTrue="1" text="Riesgo Moderado">
      <formula>NOT(ISERROR(SEARCH("Riesgo Moderado",H9)))</formula>
    </cfRule>
    <cfRule type="containsText" priority="76" dxfId="7" operator="containsText" stopIfTrue="1" text="Riesgo Bajo">
      <formula>NOT(ISERROR(SEARCH("Riesgo Bajo",H9)))</formula>
    </cfRule>
    <cfRule type="containsText" priority="77" dxfId="1" operator="containsText" stopIfTrue="1" text="Riesgo Alto">
      <formula>NOT(ISERROR(SEARCH("Riesgo Alto",H9)))</formula>
    </cfRule>
    <cfRule type="containsText" priority="78" dxfId="122" operator="containsText" stopIfTrue="1" text="Riesgo Extremo">
      <formula>NOT(ISERROR(SEARCH("Riesgo Extremo",H9)))</formula>
    </cfRule>
  </conditionalFormatting>
  <conditionalFormatting sqref="H9">
    <cfRule type="containsText" priority="73" dxfId="6" operator="containsText" stopIfTrue="1" text="Riesgo Extremo">
      <formula>NOT(ISERROR(SEARCH("Riesgo Extremo",H9)))</formula>
    </cfRule>
  </conditionalFormatting>
  <conditionalFormatting sqref="K9">
    <cfRule type="containsText" priority="62" dxfId="1" operator="containsText" stopIfTrue="1" text="Riesgo Alto">
      <formula>NOT(ISERROR(SEARCH("Riesgo Alto",K9)))</formula>
    </cfRule>
    <cfRule type="containsText" priority="63" dxfId="0" operator="containsText" stopIfTrue="1" text="Riesgo Moderado">
      <formula>NOT(ISERROR(SEARCH("Riesgo Moderado",K9)))</formula>
    </cfRule>
    <cfRule type="containsText" priority="64" dxfId="7" operator="containsText" stopIfTrue="1" text="Riesgo Bajo">
      <formula>NOT(ISERROR(SEARCH("Riesgo Bajo",K9)))</formula>
    </cfRule>
    <cfRule type="containsText" priority="65" dxfId="1" operator="containsText" stopIfTrue="1" text="Riesgo Alto">
      <formula>NOT(ISERROR(SEARCH("Riesgo Alto",K9)))</formula>
    </cfRule>
    <cfRule type="containsText" priority="66" dxfId="122" operator="containsText" stopIfTrue="1" text="Riesgo Extremo">
      <formula>NOT(ISERROR(SEARCH("Riesgo Extremo",K9)))</formula>
    </cfRule>
  </conditionalFormatting>
  <conditionalFormatting sqref="K9">
    <cfRule type="containsText" priority="61" dxfId="6" operator="containsText" stopIfTrue="1" text="Riesgo Extremo">
      <formula>NOT(ISERROR(SEARCH("Riesgo Extremo",K9)))</formula>
    </cfRule>
  </conditionalFormatting>
  <conditionalFormatting sqref="H6">
    <cfRule type="containsText" priority="56" dxfId="1" operator="containsText" stopIfTrue="1" text="Riesgo Alto">
      <formula>NOT(ISERROR(SEARCH("Riesgo Alto",H6)))</formula>
    </cfRule>
    <cfRule type="containsText" priority="57" dxfId="0" operator="containsText" stopIfTrue="1" text="Riesgo Moderado">
      <formula>NOT(ISERROR(SEARCH("Riesgo Moderado",H6)))</formula>
    </cfRule>
    <cfRule type="containsText" priority="58" dxfId="7" operator="containsText" stopIfTrue="1" text="Riesgo Bajo">
      <formula>NOT(ISERROR(SEARCH("Riesgo Bajo",H6)))</formula>
    </cfRule>
    <cfRule type="containsText" priority="59" dxfId="1" operator="containsText" stopIfTrue="1" text="Riesgo Alto">
      <formula>NOT(ISERROR(SEARCH("Riesgo Alto",H6)))</formula>
    </cfRule>
    <cfRule type="containsText" priority="60" dxfId="122" operator="containsText" stopIfTrue="1" text="Riesgo Extremo">
      <formula>NOT(ISERROR(SEARCH("Riesgo Extremo",H6)))</formula>
    </cfRule>
  </conditionalFormatting>
  <conditionalFormatting sqref="H6">
    <cfRule type="containsText" priority="55" dxfId="6" operator="containsText" stopIfTrue="1" text="Riesgo Extremo">
      <formula>NOT(ISERROR(SEARCH("Riesgo Extremo",H6)))</formula>
    </cfRule>
  </conditionalFormatting>
  <conditionalFormatting sqref="K6">
    <cfRule type="containsText" priority="50" dxfId="1" operator="containsText" stopIfTrue="1" text="Riesgo Alto">
      <formula>NOT(ISERROR(SEARCH("Riesgo Alto",K6)))</formula>
    </cfRule>
    <cfRule type="containsText" priority="51" dxfId="0" operator="containsText" stopIfTrue="1" text="Riesgo Moderado">
      <formula>NOT(ISERROR(SEARCH("Riesgo Moderado",K6)))</formula>
    </cfRule>
    <cfRule type="containsText" priority="52" dxfId="7" operator="containsText" stopIfTrue="1" text="Riesgo Bajo">
      <formula>NOT(ISERROR(SEARCH("Riesgo Bajo",K6)))</formula>
    </cfRule>
    <cfRule type="containsText" priority="53" dxfId="1" operator="containsText" stopIfTrue="1" text="Riesgo Alto">
      <formula>NOT(ISERROR(SEARCH("Riesgo Alto",K6)))</formula>
    </cfRule>
    <cfRule type="containsText" priority="54" dxfId="122" operator="containsText" stopIfTrue="1" text="Riesgo Extremo">
      <formula>NOT(ISERROR(SEARCH("Riesgo Extremo",K6)))</formula>
    </cfRule>
  </conditionalFormatting>
  <conditionalFormatting sqref="K6">
    <cfRule type="containsText" priority="49" dxfId="6" operator="containsText" stopIfTrue="1" text="Riesgo Extremo">
      <formula>NOT(ISERROR(SEARCH("Riesgo Extremo",K6)))</formula>
    </cfRule>
  </conditionalFormatting>
  <conditionalFormatting sqref="K7">
    <cfRule type="containsText" priority="38" dxfId="1" operator="containsText" stopIfTrue="1" text="Riesgo Alto">
      <formula>NOT(ISERROR(SEARCH("Riesgo Alto",K7)))</formula>
    </cfRule>
    <cfRule type="containsText" priority="39" dxfId="0" operator="containsText" stopIfTrue="1" text="Riesgo Moderado">
      <formula>NOT(ISERROR(SEARCH("Riesgo Moderado",K7)))</formula>
    </cfRule>
    <cfRule type="containsText" priority="40" dxfId="7" operator="containsText" stopIfTrue="1" text="Riesgo Bajo">
      <formula>NOT(ISERROR(SEARCH("Riesgo Bajo",K7)))</formula>
    </cfRule>
    <cfRule type="containsText" priority="41" dxfId="1" operator="containsText" stopIfTrue="1" text="Riesgo Alto">
      <formula>NOT(ISERROR(SEARCH("Riesgo Alto",K7)))</formula>
    </cfRule>
    <cfRule type="containsText" priority="42" dxfId="122" operator="containsText" stopIfTrue="1" text="Riesgo Extremo">
      <formula>NOT(ISERROR(SEARCH("Riesgo Extremo",K7)))</formula>
    </cfRule>
  </conditionalFormatting>
  <conditionalFormatting sqref="K7">
    <cfRule type="containsText" priority="37" dxfId="6" operator="containsText" stopIfTrue="1" text="Riesgo Extremo">
      <formula>NOT(ISERROR(SEARCH("Riesgo Extremo",K7)))</formula>
    </cfRule>
  </conditionalFormatting>
  <conditionalFormatting sqref="H8">
    <cfRule type="containsText" priority="26" dxfId="1" operator="containsText" stopIfTrue="1" text="Riesgo Alto">
      <formula>NOT(ISERROR(SEARCH("Riesgo Alto",H8)))</formula>
    </cfRule>
    <cfRule type="containsText" priority="27" dxfId="0" operator="containsText" stopIfTrue="1" text="Riesgo Moderado">
      <formula>NOT(ISERROR(SEARCH("Riesgo Moderado",H8)))</formula>
    </cfRule>
    <cfRule type="containsText" priority="28" dxfId="7" operator="containsText" stopIfTrue="1" text="Riesgo Bajo">
      <formula>NOT(ISERROR(SEARCH("Riesgo Bajo",H8)))</formula>
    </cfRule>
    <cfRule type="containsText" priority="29" dxfId="1" operator="containsText" stopIfTrue="1" text="Riesgo Alto">
      <formula>NOT(ISERROR(SEARCH("Riesgo Alto",H8)))</formula>
    </cfRule>
    <cfRule type="containsText" priority="30" dxfId="122" operator="containsText" stopIfTrue="1" text="Riesgo Extremo">
      <formula>NOT(ISERROR(SEARCH("Riesgo Extremo",H8)))</formula>
    </cfRule>
  </conditionalFormatting>
  <conditionalFormatting sqref="H8">
    <cfRule type="containsText" priority="25" dxfId="6" operator="containsText" stopIfTrue="1" text="Riesgo Extremo">
      <formula>NOT(ISERROR(SEARCH("Riesgo Extremo",H8)))</formula>
    </cfRule>
  </conditionalFormatting>
  <conditionalFormatting sqref="K7">
    <cfRule type="containsText" priority="20" dxfId="1" operator="containsText" stopIfTrue="1" text="Riesgo Alto">
      <formula>NOT(ISERROR(SEARCH("Riesgo Alto",K7)))</formula>
    </cfRule>
    <cfRule type="containsText" priority="21" dxfId="0" operator="containsText" stopIfTrue="1" text="Riesgo Moderado">
      <formula>NOT(ISERROR(SEARCH("Riesgo Moderado",K7)))</formula>
    </cfRule>
    <cfRule type="containsText" priority="22" dxfId="7" operator="containsText" stopIfTrue="1" text="Riesgo Bajo">
      <formula>NOT(ISERROR(SEARCH("Riesgo Bajo",K7)))</formula>
    </cfRule>
    <cfRule type="containsText" priority="23" dxfId="1" operator="containsText" stopIfTrue="1" text="Riesgo Alto">
      <formula>NOT(ISERROR(SEARCH("Riesgo Alto",K7)))</formula>
    </cfRule>
    <cfRule type="containsText" priority="24" dxfId="122" operator="containsText" stopIfTrue="1" text="Riesgo Extremo">
      <formula>NOT(ISERROR(SEARCH("Riesgo Extremo",K7)))</formula>
    </cfRule>
  </conditionalFormatting>
  <conditionalFormatting sqref="K7">
    <cfRule type="containsText" priority="19" dxfId="6" operator="containsText" stopIfTrue="1" text="Riesgo Extremo">
      <formula>NOT(ISERROR(SEARCH("Riesgo Extremo",K7)))</formula>
    </cfRule>
  </conditionalFormatting>
  <conditionalFormatting sqref="H7">
    <cfRule type="containsText" priority="8" dxfId="1" operator="containsText" stopIfTrue="1" text="Riesgo Alto">
      <formula>NOT(ISERROR(SEARCH("Riesgo Alto",H7)))</formula>
    </cfRule>
    <cfRule type="containsText" priority="9" dxfId="0" operator="containsText" stopIfTrue="1" text="Riesgo Moderado">
      <formula>NOT(ISERROR(SEARCH("Riesgo Moderado",H7)))</formula>
    </cfRule>
    <cfRule type="containsText" priority="10" dxfId="7" operator="containsText" stopIfTrue="1" text="Riesgo Bajo">
      <formula>NOT(ISERROR(SEARCH("Riesgo Bajo",H7)))</formula>
    </cfRule>
    <cfRule type="containsText" priority="11" dxfId="1" operator="containsText" stopIfTrue="1" text="Riesgo Alto">
      <formula>NOT(ISERROR(SEARCH("Riesgo Alto",H7)))</formula>
    </cfRule>
    <cfRule type="containsText" priority="12" dxfId="122" operator="containsText" stopIfTrue="1" text="Riesgo Extremo">
      <formula>NOT(ISERROR(SEARCH("Riesgo Extremo",H7)))</formula>
    </cfRule>
  </conditionalFormatting>
  <conditionalFormatting sqref="H7">
    <cfRule type="containsText" priority="7" dxfId="6" operator="containsText" stopIfTrue="1" text="Riesgo Extremo">
      <formula>NOT(ISERROR(SEARCH("Riesgo Extremo",H7)))</formula>
    </cfRule>
  </conditionalFormatting>
  <conditionalFormatting sqref="K8">
    <cfRule type="containsText" priority="2" dxfId="1" operator="containsText" stopIfTrue="1" text="Riesgo Alto">
      <formula>NOT(ISERROR(SEARCH("Riesgo Alto",K8)))</formula>
    </cfRule>
    <cfRule type="containsText" priority="3" dxfId="0" operator="containsText" stopIfTrue="1" text="Riesgo Moderado">
      <formula>NOT(ISERROR(SEARCH("Riesgo Moderado",K8)))</formula>
    </cfRule>
    <cfRule type="containsText" priority="4" dxfId="7" operator="containsText" stopIfTrue="1" text="Riesgo Bajo">
      <formula>NOT(ISERROR(SEARCH("Riesgo Bajo",K8)))</formula>
    </cfRule>
    <cfRule type="containsText" priority="5" dxfId="1" operator="containsText" stopIfTrue="1" text="Riesgo Alto">
      <formula>NOT(ISERROR(SEARCH("Riesgo Alto",K8)))</formula>
    </cfRule>
    <cfRule type="containsText" priority="6" dxfId="122" operator="containsText" stopIfTrue="1" text="Riesgo Extremo">
      <formula>NOT(ISERROR(SEARCH("Riesgo Extremo",K8)))</formula>
    </cfRule>
  </conditionalFormatting>
  <conditionalFormatting sqref="K8">
    <cfRule type="containsText" priority="1" dxfId="6" operator="containsText" stopIfTrue="1" text="Riesgo Extremo">
      <formula>NOT(ISERROR(SEARCH("Riesgo Extremo",K8)))</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7">
    <tabColor theme="0"/>
    <pageSetUpPr fitToPage="1"/>
  </sheetPr>
  <dimension ref="B2:U28"/>
  <sheetViews>
    <sheetView zoomScalePageLayoutView="0" workbookViewId="0" topLeftCell="A4">
      <selection activeCell="H14" sqref="H14"/>
    </sheetView>
  </sheetViews>
  <sheetFormatPr defaultColWidth="11.421875" defaultRowHeight="12.75"/>
  <cols>
    <col min="1" max="1" width="7.00390625" style="0" customWidth="1"/>
    <col min="2" max="3" width="9.421875" style="0" customWidth="1"/>
    <col min="4" max="4" width="27.28125" style="0" customWidth="1"/>
    <col min="5" max="5" width="13.7109375" style="0" customWidth="1"/>
    <col min="6" max="6" width="26.140625" style="0" customWidth="1"/>
    <col min="7" max="7" width="16.421875" style="0" customWidth="1"/>
    <col min="8" max="8" width="21.28125" style="0" bestFit="1" customWidth="1"/>
    <col min="9" max="9" width="21.421875" style="0" customWidth="1"/>
    <col min="10" max="10" width="22.8515625" style="0" customWidth="1"/>
    <col min="11" max="12" width="19.421875" style="0" customWidth="1"/>
    <col min="13" max="13" width="24.00390625" style="0" customWidth="1"/>
    <col min="14" max="14" width="51.28125" style="0" customWidth="1"/>
    <col min="15" max="16" width="22.00390625" style="0" customWidth="1"/>
    <col min="17" max="20" width="26.28125" style="0" customWidth="1"/>
    <col min="21" max="21" width="22.00390625" style="0" customWidth="1"/>
  </cols>
  <sheetData>
    <row r="2" spans="2:21" ht="22.5" customHeight="1">
      <c r="B2" s="861"/>
      <c r="C2" s="861"/>
      <c r="D2" s="861"/>
      <c r="E2" s="861"/>
      <c r="F2" s="861"/>
      <c r="G2" s="849" t="s">
        <v>0</v>
      </c>
      <c r="H2" s="850"/>
      <c r="I2" s="850"/>
      <c r="J2" s="850"/>
      <c r="K2" s="850"/>
      <c r="L2" s="850"/>
      <c r="M2" s="850"/>
      <c r="N2" s="850"/>
      <c r="O2" s="850"/>
      <c r="P2" s="851"/>
      <c r="Q2" s="856" t="s">
        <v>156</v>
      </c>
      <c r="R2" s="856"/>
      <c r="S2" s="856"/>
      <c r="T2" s="856"/>
      <c r="U2" s="856"/>
    </row>
    <row r="3" spans="2:21" ht="22.5" customHeight="1">
      <c r="B3" s="861"/>
      <c r="C3" s="861"/>
      <c r="D3" s="861"/>
      <c r="E3" s="861"/>
      <c r="F3" s="861"/>
      <c r="G3" s="849" t="s">
        <v>1</v>
      </c>
      <c r="H3" s="850"/>
      <c r="I3" s="850"/>
      <c r="J3" s="850"/>
      <c r="K3" s="850"/>
      <c r="L3" s="850"/>
      <c r="M3" s="850"/>
      <c r="N3" s="850"/>
      <c r="O3" s="850"/>
      <c r="P3" s="851"/>
      <c r="Q3" s="857" t="s">
        <v>157</v>
      </c>
      <c r="R3" s="857"/>
      <c r="S3" s="857"/>
      <c r="T3" s="857"/>
      <c r="U3" s="857"/>
    </row>
    <row r="4" spans="2:21" ht="22.5" customHeight="1">
      <c r="B4" s="861"/>
      <c r="C4" s="861"/>
      <c r="D4" s="861"/>
      <c r="E4" s="861"/>
      <c r="F4" s="861"/>
      <c r="G4" s="849" t="s">
        <v>2</v>
      </c>
      <c r="H4" s="850"/>
      <c r="I4" s="850"/>
      <c r="J4" s="850"/>
      <c r="K4" s="850"/>
      <c r="L4" s="850"/>
      <c r="M4" s="850"/>
      <c r="N4" s="850"/>
      <c r="O4" s="850"/>
      <c r="P4" s="851"/>
      <c r="Q4" s="858" t="s">
        <v>158</v>
      </c>
      <c r="R4" s="858"/>
      <c r="S4" s="858"/>
      <c r="T4" s="858"/>
      <c r="U4" s="858"/>
    </row>
    <row r="5" spans="2:21" ht="22.5" customHeight="1">
      <c r="B5" s="861"/>
      <c r="C5" s="861"/>
      <c r="D5" s="861"/>
      <c r="E5" s="861"/>
      <c r="F5" s="861"/>
      <c r="G5" s="849" t="s">
        <v>159</v>
      </c>
      <c r="H5" s="850"/>
      <c r="I5" s="850"/>
      <c r="J5" s="850"/>
      <c r="K5" s="850"/>
      <c r="L5" s="850"/>
      <c r="M5" s="850"/>
      <c r="N5" s="850"/>
      <c r="O5" s="850"/>
      <c r="P5" s="851"/>
      <c r="Q5" s="859" t="s">
        <v>20</v>
      </c>
      <c r="R5" s="859"/>
      <c r="S5" s="859"/>
      <c r="T5" s="859"/>
      <c r="U5" s="859"/>
    </row>
    <row r="7" spans="2:14" ht="16.5" customHeight="1">
      <c r="B7" s="44"/>
      <c r="C7" s="44"/>
      <c r="D7" s="44"/>
      <c r="E7" s="44"/>
      <c r="F7" s="45"/>
      <c r="G7" s="45"/>
      <c r="H7" s="21"/>
      <c r="I7" s="21"/>
      <c r="J7" s="21"/>
      <c r="K7" s="21"/>
      <c r="L7" s="21"/>
      <c r="M7" s="21"/>
      <c r="N7" s="21"/>
    </row>
    <row r="8" spans="2:20" ht="25.5" customHeight="1">
      <c r="B8" s="104" t="s">
        <v>160</v>
      </c>
      <c r="C8" s="105"/>
      <c r="D8" s="105"/>
      <c r="E8" s="52"/>
      <c r="F8" s="52"/>
      <c r="G8" s="52"/>
      <c r="H8" s="52"/>
      <c r="I8" s="52"/>
      <c r="J8" s="52"/>
      <c r="K8" s="52"/>
      <c r="L8" s="53"/>
      <c r="M8" s="852" t="s">
        <v>137</v>
      </c>
      <c r="N8" s="853"/>
      <c r="O8" s="853"/>
      <c r="P8" s="853"/>
      <c r="Q8" s="853"/>
      <c r="R8" s="853"/>
      <c r="S8" s="853"/>
      <c r="T8" s="853"/>
    </row>
    <row r="9" spans="2:20" s="2" customFormat="1" ht="24.75" customHeight="1">
      <c r="B9" s="54"/>
      <c r="C9" s="55"/>
      <c r="D9" s="55"/>
      <c r="E9" s="55"/>
      <c r="F9" s="55"/>
      <c r="G9" s="55"/>
      <c r="H9" s="55"/>
      <c r="I9" s="55"/>
      <c r="J9" s="55"/>
      <c r="K9" s="55"/>
      <c r="L9" s="56"/>
      <c r="M9" s="854" t="s">
        <v>161</v>
      </c>
      <c r="N9" s="862" t="s">
        <v>139</v>
      </c>
      <c r="O9" s="862"/>
      <c r="P9" s="862"/>
      <c r="Q9" s="862" t="s">
        <v>140</v>
      </c>
      <c r="R9" s="862"/>
      <c r="S9" s="863" t="s">
        <v>141</v>
      </c>
      <c r="T9" s="863" t="s">
        <v>162</v>
      </c>
    </row>
    <row r="10" spans="2:20" s="4" customFormat="1" ht="39.75" customHeight="1">
      <c r="B10" s="3" t="s">
        <v>9</v>
      </c>
      <c r="C10" s="3" t="s">
        <v>163</v>
      </c>
      <c r="D10" s="3" t="s">
        <v>142</v>
      </c>
      <c r="E10" s="10" t="s">
        <v>10</v>
      </c>
      <c r="F10" s="7" t="s">
        <v>48</v>
      </c>
      <c r="G10" s="7" t="s">
        <v>47</v>
      </c>
      <c r="H10" s="7" t="s">
        <v>164</v>
      </c>
      <c r="I10" s="7" t="s">
        <v>165</v>
      </c>
      <c r="J10" s="7" t="s">
        <v>166</v>
      </c>
      <c r="K10" s="7" t="s">
        <v>13</v>
      </c>
      <c r="L10" s="7" t="s">
        <v>144</v>
      </c>
      <c r="M10" s="855"/>
      <c r="N10" s="94" t="s">
        <v>42</v>
      </c>
      <c r="O10" s="94" t="s">
        <v>145</v>
      </c>
      <c r="P10" s="94" t="s">
        <v>146</v>
      </c>
      <c r="Q10" s="94" t="s">
        <v>147</v>
      </c>
      <c r="R10" s="94" t="s">
        <v>148</v>
      </c>
      <c r="S10" s="855"/>
      <c r="T10" s="855"/>
    </row>
    <row r="11" spans="2:20" ht="24" customHeight="1">
      <c r="B11" s="843" t="str">
        <f>'SEPG-F-007'!B15</f>
        <v>Plan de Acción</v>
      </c>
      <c r="C11" s="843"/>
      <c r="D11" s="882" t="e">
        <f>'SEPG-F-007'!#REF!</f>
        <v>#REF!</v>
      </c>
      <c r="E11" s="846" t="e">
        <f>'SEPG-F-007'!#REF!</f>
        <v>#REF!</v>
      </c>
      <c r="F11" s="92" t="e">
        <f>#REF!</f>
        <v>#REF!</v>
      </c>
      <c r="G11" s="92" t="e">
        <f>#REF!</f>
        <v>#REF!</v>
      </c>
      <c r="H11" s="93" t="e">
        <f>#REF!</f>
        <v>#REF!</v>
      </c>
      <c r="I11" s="106" t="str">
        <f>'SPG-F-014'!H22</f>
        <v>X</v>
      </c>
      <c r="J11" s="93">
        <f>'SPG-F-014'!R22</f>
        <v>-2</v>
      </c>
      <c r="K11" s="878">
        <f>'SEPG-F-007'!N15</f>
        <v>0</v>
      </c>
      <c r="L11" s="879" t="s">
        <v>149</v>
      </c>
      <c r="M11" s="864" t="e">
        <f>#REF!</f>
        <v>#REF!</v>
      </c>
      <c r="N11" s="864" t="e">
        <f>#REF!</f>
        <v>#REF!</v>
      </c>
      <c r="O11" s="864" t="e">
        <f>#REF!</f>
        <v>#REF!</v>
      </c>
      <c r="P11" s="864" t="e">
        <f>#REF!</f>
        <v>#REF!</v>
      </c>
      <c r="Q11" s="864" t="e">
        <f>#REF!</f>
        <v>#REF!</v>
      </c>
      <c r="R11" s="864" t="e">
        <f>#REF!</f>
        <v>#REF!</v>
      </c>
      <c r="S11" s="864" t="e">
        <f>#REF!</f>
        <v>#REF!</v>
      </c>
      <c r="T11" s="864"/>
    </row>
    <row r="12" spans="2:20" ht="24" customHeight="1">
      <c r="B12" s="844"/>
      <c r="C12" s="844"/>
      <c r="D12" s="883"/>
      <c r="E12" s="847"/>
      <c r="F12" s="867" t="e">
        <f>#REF!</f>
        <v>#REF!</v>
      </c>
      <c r="G12" s="867" t="e">
        <f>#REF!</f>
        <v>#REF!</v>
      </c>
      <c r="H12" s="867" t="e">
        <f>#REF!</f>
        <v>#REF!</v>
      </c>
      <c r="I12" s="107" t="str">
        <f>'SPG-F-014'!G23</f>
        <v>Verificar que las herramientas de control incluidas en el sistema Orfeo operen correctamente</v>
      </c>
      <c r="J12" s="867">
        <f>'SPG-F-014'!R23</f>
        <v>-2</v>
      </c>
      <c r="K12" s="867"/>
      <c r="L12" s="880"/>
      <c r="M12" s="865"/>
      <c r="N12" s="865"/>
      <c r="O12" s="865"/>
      <c r="P12" s="865"/>
      <c r="Q12" s="865"/>
      <c r="R12" s="865"/>
      <c r="S12" s="865"/>
      <c r="T12" s="865"/>
    </row>
    <row r="13" spans="2:20" ht="24" customHeight="1">
      <c r="B13" s="845"/>
      <c r="C13" s="844"/>
      <c r="D13" s="883"/>
      <c r="E13" s="848"/>
      <c r="F13" s="868"/>
      <c r="G13" s="868"/>
      <c r="H13" s="868"/>
      <c r="I13" s="108" t="str">
        <f>'SPG-F-014'!G24</f>
        <v>Proyectar y enviar recordatorios diarios a los titulares de trámite de PQSR en Orfeo</v>
      </c>
      <c r="J13" s="868"/>
      <c r="K13" s="868"/>
      <c r="L13" s="881"/>
      <c r="M13" s="866"/>
      <c r="N13" s="866"/>
      <c r="O13" s="866"/>
      <c r="P13" s="866"/>
      <c r="Q13" s="866"/>
      <c r="R13" s="866"/>
      <c r="S13" s="866"/>
      <c r="T13" s="866"/>
    </row>
    <row r="14" spans="2:20" ht="24" customHeight="1">
      <c r="B14" s="843" t="str">
        <f>'SEPG-F-007'!B16</f>
        <v>Plan de Acción</v>
      </c>
      <c r="C14" s="844"/>
      <c r="D14" s="883"/>
      <c r="E14" s="846" t="str">
        <f>'SEPG-F-007'!D15</f>
        <v>Plataforma que brinda la oportunidad de manejar y tramitar las PQSR en forma independiente y segura, con seguimiento al procedimiento fijado por la entidad para la atención ciudadana</v>
      </c>
      <c r="F14" s="92" t="e">
        <f>#REF!</f>
        <v>#REF!</v>
      </c>
      <c r="G14" s="92" t="e">
        <f>#REF!</f>
        <v>#REF!</v>
      </c>
      <c r="H14" s="93" t="e">
        <f>#REF!</f>
        <v>#REF!</v>
      </c>
      <c r="I14" s="106" t="str">
        <f>'SPG-F-014'!G26</f>
        <v>Participar en el comité de Presidencia para conocer la Agenda de la Entidad</v>
      </c>
      <c r="J14" s="93">
        <f>'SPG-F-014'!R26</f>
        <v>-2</v>
      </c>
      <c r="K14" s="878">
        <f>'SEPG-F-007'!N16</f>
        <v>0</v>
      </c>
      <c r="L14" s="879" t="s">
        <v>149</v>
      </c>
      <c r="M14" s="864" t="e">
        <f>#REF!</f>
        <v>#REF!</v>
      </c>
      <c r="N14" s="864" t="e">
        <f>#REF!</f>
        <v>#REF!</v>
      </c>
      <c r="O14" s="864" t="e">
        <f>#REF!</f>
        <v>#REF!</v>
      </c>
      <c r="P14" s="864" t="e">
        <f>#REF!</f>
        <v>#REF!</v>
      </c>
      <c r="Q14" s="864" t="e">
        <f>#REF!</f>
        <v>#REF!</v>
      </c>
      <c r="R14" s="864" t="e">
        <f>#REF!</f>
        <v>#REF!</v>
      </c>
      <c r="S14" s="864" t="e">
        <f>#REF!</f>
        <v>#REF!</v>
      </c>
      <c r="T14" s="864"/>
    </row>
    <row r="15" spans="2:20" ht="24" customHeight="1">
      <c r="B15" s="844"/>
      <c r="C15" s="844"/>
      <c r="D15" s="883"/>
      <c r="E15" s="847"/>
      <c r="F15" s="867" t="e">
        <f>#REF!</f>
        <v>#REF!</v>
      </c>
      <c r="G15" s="867" t="e">
        <f>#REF!</f>
        <v>#REF!</v>
      </c>
      <c r="H15" s="867" t="e">
        <f>#REF!</f>
        <v>#REF!</v>
      </c>
      <c r="I15" s="107" t="str">
        <f>'SPG-F-014'!G27</f>
        <v>Acompañar a medios en las entrevistas con el Presidente de la ANI</v>
      </c>
      <c r="J15" s="867">
        <f>'SPG-F-014'!R27</f>
        <v>-2</v>
      </c>
      <c r="K15" s="867"/>
      <c r="L15" s="880"/>
      <c r="M15" s="865"/>
      <c r="N15" s="865"/>
      <c r="O15" s="865"/>
      <c r="P15" s="865"/>
      <c r="Q15" s="865"/>
      <c r="R15" s="865"/>
      <c r="S15" s="865"/>
      <c r="T15" s="865"/>
    </row>
    <row r="16" spans="2:20" ht="24" customHeight="1">
      <c r="B16" s="845"/>
      <c r="C16" s="844"/>
      <c r="D16" s="883"/>
      <c r="E16" s="848"/>
      <c r="F16" s="868"/>
      <c r="G16" s="868"/>
      <c r="H16" s="868"/>
      <c r="I16" s="108" t="str">
        <f>'SPG-F-014'!G28</f>
        <v>Convocar a medios de comunicación en las instalaciones de la Agencia, para difundir y socializar la información de la Agencia</v>
      </c>
      <c r="J16" s="868"/>
      <c r="K16" s="868"/>
      <c r="L16" s="881"/>
      <c r="M16" s="866"/>
      <c r="N16" s="866"/>
      <c r="O16" s="866"/>
      <c r="P16" s="866"/>
      <c r="Q16" s="866"/>
      <c r="R16" s="866"/>
      <c r="S16" s="866"/>
      <c r="T16" s="866"/>
    </row>
    <row r="17" spans="2:20" ht="24" customHeight="1">
      <c r="B17" s="843">
        <f>'SEPG-F-007'!B17</f>
        <v>0</v>
      </c>
      <c r="C17" s="844"/>
      <c r="D17" s="883"/>
      <c r="E17" s="846">
        <f>'SEPG-F-007'!D17</f>
        <v>0</v>
      </c>
      <c r="F17" s="92" t="e">
        <f>#REF!</f>
        <v>#REF!</v>
      </c>
      <c r="G17" s="92" t="e">
        <f>#REF!</f>
        <v>#REF!</v>
      </c>
      <c r="H17" s="93" t="e">
        <f>#REF!</f>
        <v>#REF!</v>
      </c>
      <c r="I17" s="106" t="str">
        <f>'SPG-F-014'!G30</f>
        <v>Revisar mensualmente los expendientes disciplinarios con el propósito de controlar la práctica y aporte probatorio</v>
      </c>
      <c r="J17" s="93">
        <f>'SPG-F-014'!R29</f>
        <v>-2</v>
      </c>
      <c r="K17" s="878">
        <f>'SEPG-F-007'!N17</f>
        <v>0</v>
      </c>
      <c r="L17" s="879" t="s">
        <v>167</v>
      </c>
      <c r="M17" s="864" t="e">
        <f>#REF!</f>
        <v>#REF!</v>
      </c>
      <c r="N17" s="864" t="e">
        <f>#REF!</f>
        <v>#REF!</v>
      </c>
      <c r="O17" s="864" t="e">
        <f>#REF!</f>
        <v>#REF!</v>
      </c>
      <c r="P17" s="864" t="e">
        <f>#REF!</f>
        <v>#REF!</v>
      </c>
      <c r="Q17" s="864" t="e">
        <f>#REF!</f>
        <v>#REF!</v>
      </c>
      <c r="R17" s="864" t="e">
        <f>#REF!</f>
        <v>#REF!</v>
      </c>
      <c r="S17" s="864" t="e">
        <f>#REF!</f>
        <v>#REF!</v>
      </c>
      <c r="T17" s="864"/>
    </row>
    <row r="18" spans="2:20" ht="24" customHeight="1">
      <c r="B18" s="844"/>
      <c r="C18" s="844"/>
      <c r="D18" s="883"/>
      <c r="E18" s="847"/>
      <c r="F18" s="867" t="e">
        <f>#REF!</f>
        <v>#REF!</v>
      </c>
      <c r="G18" s="867" t="e">
        <f>#REF!</f>
        <v>#REF!</v>
      </c>
      <c r="H18" s="867" t="e">
        <f>#REF!</f>
        <v>#REF!</v>
      </c>
      <c r="I18" s="107" t="str">
        <f>'SPG-F-014'!G31</f>
        <v>Practicar las pruebas pertinentes y conducentes dentro de los términos legales y proyectar las providencias.</v>
      </c>
      <c r="J18" s="860">
        <f>'SPG-F-014'!R30</f>
        <v>-2</v>
      </c>
      <c r="K18" s="867"/>
      <c r="L18" s="880"/>
      <c r="M18" s="865"/>
      <c r="N18" s="865"/>
      <c r="O18" s="865"/>
      <c r="P18" s="865"/>
      <c r="Q18" s="865"/>
      <c r="R18" s="865"/>
      <c r="S18" s="865"/>
      <c r="T18" s="865"/>
    </row>
    <row r="19" spans="2:20" ht="24" customHeight="1">
      <c r="B19" s="845"/>
      <c r="C19" s="844"/>
      <c r="D19" s="883"/>
      <c r="E19" s="848"/>
      <c r="F19" s="868"/>
      <c r="G19" s="868"/>
      <c r="H19" s="868"/>
      <c r="I19" s="108" t="e">
        <f>'SPG-F-014'!#REF!</f>
        <v>#REF!</v>
      </c>
      <c r="J19" s="860"/>
      <c r="K19" s="868"/>
      <c r="L19" s="881"/>
      <c r="M19" s="866"/>
      <c r="N19" s="866"/>
      <c r="O19" s="866"/>
      <c r="P19" s="866"/>
      <c r="Q19" s="866"/>
      <c r="R19" s="866"/>
      <c r="S19" s="866"/>
      <c r="T19" s="866"/>
    </row>
    <row r="20" spans="2:20" ht="24" customHeight="1">
      <c r="B20" s="843">
        <f>'SEPG-F-007'!B18</f>
        <v>0</v>
      </c>
      <c r="C20" s="844"/>
      <c r="D20" s="883"/>
      <c r="E20" s="846" t="e">
        <f>'SEPG-F-007'!#REF!</f>
        <v>#REF!</v>
      </c>
      <c r="F20" s="92" t="e">
        <f>#REF!</f>
        <v>#REF!</v>
      </c>
      <c r="G20" s="92" t="e">
        <f>#REF!</f>
        <v>#REF!</v>
      </c>
      <c r="H20" s="93" t="e">
        <f>#REF!</f>
        <v>#REF!</v>
      </c>
      <c r="I20" s="106">
        <f>'SPG-F-014'!G32</f>
        <v>0</v>
      </c>
      <c r="J20" s="93">
        <f>'SPG-F-014'!R32</f>
        <v>-2</v>
      </c>
      <c r="K20" s="878">
        <f>'SEPG-F-007'!N18</f>
        <v>0</v>
      </c>
      <c r="L20" s="879" t="s">
        <v>168</v>
      </c>
      <c r="M20" s="864" t="e">
        <f>#REF!</f>
        <v>#REF!</v>
      </c>
      <c r="N20" s="864" t="e">
        <f>#REF!</f>
        <v>#REF!</v>
      </c>
      <c r="O20" s="864" t="e">
        <f>#REF!</f>
        <v>#REF!</v>
      </c>
      <c r="P20" s="864" t="e">
        <f>#REF!</f>
        <v>#REF!</v>
      </c>
      <c r="Q20" s="864" t="e">
        <f>#REF!</f>
        <v>#REF!</v>
      </c>
      <c r="R20" s="864" t="e">
        <f>#REF!</f>
        <v>#REF!</v>
      </c>
      <c r="S20" s="864" t="e">
        <f>#REF!</f>
        <v>#REF!</v>
      </c>
      <c r="T20" s="864"/>
    </row>
    <row r="21" spans="2:20" ht="24" customHeight="1">
      <c r="B21" s="844"/>
      <c r="C21" s="844"/>
      <c r="D21" s="883"/>
      <c r="E21" s="847"/>
      <c r="F21" s="867" t="e">
        <f>#REF!</f>
        <v>#REF!</v>
      </c>
      <c r="G21" s="867" t="e">
        <f>#REF!</f>
        <v>#REF!</v>
      </c>
      <c r="H21" s="867" t="e">
        <f>#REF!</f>
        <v>#REF!</v>
      </c>
      <c r="I21" s="107">
        <f>'SPG-F-014'!G33</f>
        <v>0</v>
      </c>
      <c r="J21" s="867">
        <f>'SPG-F-014'!R33</f>
        <v>0</v>
      </c>
      <c r="K21" s="867"/>
      <c r="L21" s="880"/>
      <c r="M21" s="865"/>
      <c r="N21" s="865"/>
      <c r="O21" s="865"/>
      <c r="P21" s="865"/>
      <c r="Q21" s="865"/>
      <c r="R21" s="865"/>
      <c r="S21" s="865"/>
      <c r="T21" s="865"/>
    </row>
    <row r="22" spans="2:20" ht="24" customHeight="1">
      <c r="B22" s="845"/>
      <c r="C22" s="844"/>
      <c r="D22" s="883"/>
      <c r="E22" s="848"/>
      <c r="F22" s="868"/>
      <c r="G22" s="868"/>
      <c r="H22" s="868"/>
      <c r="I22" s="108">
        <f>'SPG-F-014'!G34</f>
        <v>0</v>
      </c>
      <c r="J22" s="868"/>
      <c r="K22" s="868"/>
      <c r="L22" s="881"/>
      <c r="M22" s="866"/>
      <c r="N22" s="866"/>
      <c r="O22" s="866"/>
      <c r="P22" s="866"/>
      <c r="Q22" s="866"/>
      <c r="R22" s="866"/>
      <c r="S22" s="866"/>
      <c r="T22" s="866"/>
    </row>
    <row r="23" spans="2:20" ht="24" customHeight="1">
      <c r="B23" s="843" t="e">
        <f>'SEPG-F-007'!#REF!</f>
        <v>#REF!</v>
      </c>
      <c r="C23" s="844"/>
      <c r="D23" s="883"/>
      <c r="E23" s="846" t="e">
        <f>'SEPG-F-007'!#REF!</f>
        <v>#REF!</v>
      </c>
      <c r="F23" s="92" t="e">
        <f>#REF!</f>
        <v>#REF!</v>
      </c>
      <c r="G23" s="92" t="e">
        <f>#REF!</f>
        <v>#REF!</v>
      </c>
      <c r="H23" s="93" t="e">
        <f>#REF!</f>
        <v>#REF!</v>
      </c>
      <c r="I23" s="106">
        <f>'SPG-F-014'!G53</f>
        <v>0</v>
      </c>
      <c r="J23" s="93">
        <f>'SPG-F-014'!R53</f>
        <v>0</v>
      </c>
      <c r="K23" s="878" t="e">
        <f>'SEPG-F-007'!#REF!</f>
        <v>#REF!</v>
      </c>
      <c r="L23" s="879" t="s">
        <v>150</v>
      </c>
      <c r="M23" s="864" t="e">
        <f>#REF!</f>
        <v>#REF!</v>
      </c>
      <c r="N23" s="864" t="e">
        <f>#REF!</f>
        <v>#REF!</v>
      </c>
      <c r="O23" s="864" t="e">
        <f>#REF!</f>
        <v>#REF!</v>
      </c>
      <c r="P23" s="864" t="e">
        <f>#REF!</f>
        <v>#REF!</v>
      </c>
      <c r="Q23" s="864" t="e">
        <f>#REF!</f>
        <v>#REF!</v>
      </c>
      <c r="R23" s="864" t="e">
        <f>#REF!</f>
        <v>#REF!</v>
      </c>
      <c r="S23" s="864" t="e">
        <f>#REF!</f>
        <v>#REF!</v>
      </c>
      <c r="T23" s="864"/>
    </row>
    <row r="24" spans="2:20" ht="24" customHeight="1">
      <c r="B24" s="844"/>
      <c r="C24" s="844"/>
      <c r="D24" s="883"/>
      <c r="E24" s="847"/>
      <c r="F24" s="867" t="e">
        <f>#REF!</f>
        <v>#REF!</v>
      </c>
      <c r="G24" s="867" t="e">
        <f>#REF!</f>
        <v>#REF!</v>
      </c>
      <c r="H24" s="867" t="e">
        <f>#REF!</f>
        <v>#REF!</v>
      </c>
      <c r="I24" s="107">
        <f>'SPG-F-014'!G54</f>
        <v>0</v>
      </c>
      <c r="J24" s="867">
        <f>'SPG-F-014'!R54</f>
        <v>0</v>
      </c>
      <c r="K24" s="867"/>
      <c r="L24" s="880"/>
      <c r="M24" s="865"/>
      <c r="N24" s="865"/>
      <c r="O24" s="865"/>
      <c r="P24" s="865"/>
      <c r="Q24" s="865"/>
      <c r="R24" s="865"/>
      <c r="S24" s="865"/>
      <c r="T24" s="865"/>
    </row>
    <row r="25" spans="2:20" ht="24" customHeight="1">
      <c r="B25" s="845"/>
      <c r="C25" s="845"/>
      <c r="D25" s="884"/>
      <c r="E25" s="848"/>
      <c r="F25" s="868"/>
      <c r="G25" s="868"/>
      <c r="H25" s="868"/>
      <c r="I25" s="108">
        <f>'SPG-F-014'!G55</f>
        <v>0</v>
      </c>
      <c r="J25" s="868"/>
      <c r="K25" s="868"/>
      <c r="L25" s="881"/>
      <c r="M25" s="866"/>
      <c r="N25" s="866"/>
      <c r="O25" s="866"/>
      <c r="P25" s="866"/>
      <c r="Q25" s="866"/>
      <c r="R25" s="866"/>
      <c r="S25" s="866"/>
      <c r="T25" s="866"/>
    </row>
    <row r="26" spans="2:14" ht="6.75" customHeight="1" thickBot="1">
      <c r="B26" s="9"/>
      <c r="C26" s="9"/>
      <c r="D26" s="9"/>
      <c r="E26" s="9"/>
      <c r="F26" s="109"/>
      <c r="G26" s="11"/>
      <c r="H26" s="11"/>
      <c r="I26" s="11"/>
      <c r="J26" s="110"/>
      <c r="K26" s="11"/>
      <c r="L26" s="11"/>
      <c r="M26" s="1"/>
      <c r="N26" s="9"/>
    </row>
    <row r="27" spans="2:21" ht="15.75" customHeight="1" thickBot="1">
      <c r="B27" s="875" t="s">
        <v>169</v>
      </c>
      <c r="C27" s="876"/>
      <c r="D27" s="876"/>
      <c r="E27" s="876"/>
      <c r="F27" s="876"/>
      <c r="G27" s="876"/>
      <c r="H27" s="876"/>
      <c r="I27" s="877"/>
      <c r="J27" s="875" t="s">
        <v>6</v>
      </c>
      <c r="K27" s="876"/>
      <c r="L27" s="876"/>
      <c r="M27" s="876"/>
      <c r="N27" s="877"/>
      <c r="O27" s="869" t="s">
        <v>170</v>
      </c>
      <c r="P27" s="870"/>
      <c r="Q27" s="870"/>
      <c r="R27" s="870"/>
      <c r="S27" s="870"/>
      <c r="T27" s="870"/>
      <c r="U27" s="871"/>
    </row>
    <row r="28" spans="2:21" ht="52.5" customHeight="1" thickBot="1">
      <c r="B28" s="872" t="s">
        <v>171</v>
      </c>
      <c r="C28" s="873"/>
      <c r="D28" s="873"/>
      <c r="E28" s="873"/>
      <c r="F28" s="873"/>
      <c r="G28" s="873"/>
      <c r="H28" s="873"/>
      <c r="I28" s="874"/>
      <c r="J28" s="872" t="s">
        <v>171</v>
      </c>
      <c r="K28" s="873"/>
      <c r="L28" s="873"/>
      <c r="M28" s="873"/>
      <c r="N28" s="874"/>
      <c r="O28" s="872" t="s">
        <v>172</v>
      </c>
      <c r="P28" s="873"/>
      <c r="Q28" s="873"/>
      <c r="R28" s="873"/>
      <c r="S28" s="873"/>
      <c r="T28" s="873"/>
      <c r="U28" s="874"/>
    </row>
  </sheetData>
  <sheetProtection/>
  <mergeCells count="103">
    <mergeCell ref="P14:P16"/>
    <mergeCell ref="R20:R22"/>
    <mergeCell ref="Q11:Q13"/>
    <mergeCell ref="R11:R13"/>
    <mergeCell ref="R14:R16"/>
    <mergeCell ref="O14:O16"/>
    <mergeCell ref="T23:T25"/>
    <mergeCell ref="T17:T19"/>
    <mergeCell ref="T20:T22"/>
    <mergeCell ref="Q23:Q25"/>
    <mergeCell ref="R23:R25"/>
    <mergeCell ref="S23:S25"/>
    <mergeCell ref="P23:P25"/>
    <mergeCell ref="Q17:Q19"/>
    <mergeCell ref="R17:R19"/>
    <mergeCell ref="S11:S13"/>
    <mergeCell ref="Q14:Q16"/>
    <mergeCell ref="S20:S22"/>
    <mergeCell ref="Q20:Q22"/>
    <mergeCell ref="S17:S19"/>
    <mergeCell ref="P17:P19"/>
    <mergeCell ref="P20:P22"/>
    <mergeCell ref="M23:M25"/>
    <mergeCell ref="N23:N25"/>
    <mergeCell ref="M20:M22"/>
    <mergeCell ref="L14:L16"/>
    <mergeCell ref="L23:L25"/>
    <mergeCell ref="L20:L22"/>
    <mergeCell ref="N20:N22"/>
    <mergeCell ref="M14:M16"/>
    <mergeCell ref="N14:N16"/>
    <mergeCell ref="E11:E13"/>
    <mergeCell ref="H18:H19"/>
    <mergeCell ref="B11:B13"/>
    <mergeCell ref="F18:F19"/>
    <mergeCell ref="O20:O22"/>
    <mergeCell ref="O23:O25"/>
    <mergeCell ref="B20:B22"/>
    <mergeCell ref="F24:F25"/>
    <mergeCell ref="G24:G25"/>
    <mergeCell ref="H24:H25"/>
    <mergeCell ref="J15:J16"/>
    <mergeCell ref="K14:K16"/>
    <mergeCell ref="G18:G19"/>
    <mergeCell ref="B14:B16"/>
    <mergeCell ref="E14:E16"/>
    <mergeCell ref="B23:B25"/>
    <mergeCell ref="E23:E25"/>
    <mergeCell ref="E20:E22"/>
    <mergeCell ref="H15:H16"/>
    <mergeCell ref="D11:D25"/>
    <mergeCell ref="F21:F22"/>
    <mergeCell ref="G21:G22"/>
    <mergeCell ref="H21:H22"/>
    <mergeCell ref="J21:J22"/>
    <mergeCell ref="J24:J25"/>
    <mergeCell ref="K17:K19"/>
    <mergeCell ref="K23:K25"/>
    <mergeCell ref="K20:K22"/>
    <mergeCell ref="T9:T10"/>
    <mergeCell ref="T14:T16"/>
    <mergeCell ref="F15:F16"/>
    <mergeCell ref="G15:G16"/>
    <mergeCell ref="N17:N19"/>
    <mergeCell ref="S14:S16"/>
    <mergeCell ref="L17:L19"/>
    <mergeCell ref="M17:M19"/>
    <mergeCell ref="O17:O19"/>
    <mergeCell ref="L11:L13"/>
    <mergeCell ref="H12:H13"/>
    <mergeCell ref="J12:J13"/>
    <mergeCell ref="M11:M13"/>
    <mergeCell ref="N11:N13"/>
    <mergeCell ref="K11:K13"/>
    <mergeCell ref="N9:P9"/>
    <mergeCell ref="O11:O13"/>
    <mergeCell ref="P11:P13"/>
    <mergeCell ref="O27:U27"/>
    <mergeCell ref="O28:U28"/>
    <mergeCell ref="J27:N27"/>
    <mergeCell ref="J28:N28"/>
    <mergeCell ref="B27:I27"/>
    <mergeCell ref="B28:I28"/>
    <mergeCell ref="Q4:U4"/>
    <mergeCell ref="G5:P5"/>
    <mergeCell ref="Q5:U5"/>
    <mergeCell ref="J18:J19"/>
    <mergeCell ref="B2:F5"/>
    <mergeCell ref="Q9:R9"/>
    <mergeCell ref="S9:S10"/>
    <mergeCell ref="T11:T13"/>
    <mergeCell ref="F12:F13"/>
    <mergeCell ref="G12:G13"/>
    <mergeCell ref="B17:B19"/>
    <mergeCell ref="E17:E19"/>
    <mergeCell ref="C11:C25"/>
    <mergeCell ref="G2:P2"/>
    <mergeCell ref="M8:T8"/>
    <mergeCell ref="M9:M10"/>
    <mergeCell ref="Q2:U2"/>
    <mergeCell ref="G3:P3"/>
    <mergeCell ref="Q3:U3"/>
    <mergeCell ref="G4:P4"/>
  </mergeCells>
  <conditionalFormatting sqref="H12:H13">
    <cfRule type="containsText" priority="5" dxfId="2" operator="containsText" stopIfTrue="1" text="riesgo Extrema">
      <formula>NOT(ISERROR(SEARCH("riesgo Extrema",H12)))</formula>
    </cfRule>
    <cfRule type="containsText" priority="6" dxfId="1" operator="containsText" stopIfTrue="1" text="riesgo Alta">
      <formula>NOT(ISERROR(SEARCH("riesgo Alta",H12)))</formula>
    </cfRule>
    <cfRule type="containsText" priority="7" dxfId="0" operator="containsText" stopIfTrue="1" text="riesgo Moderada">
      <formula>NOT(ISERROR(SEARCH("riesgo Moderada",H12)))</formula>
    </cfRule>
    <cfRule type="containsText" priority="8" dxfId="7" operator="containsText" stopIfTrue="1" text="riesgo Baja">
      <formula>NOT(ISERROR(SEARCH("riesgo Baja",H12)))</formula>
    </cfRule>
    <cfRule type="containsText" priority="9" dxfId="7" operator="containsText" stopIfTrue="1" text=" riesgo Baja">
      <formula>NOT(ISERROR(SEARCH(" riesgo Baja",H12)))</formula>
    </cfRule>
  </conditionalFormatting>
  <conditionalFormatting sqref="J15:J16 H15:H16 J18:J19 H18:H19 J21:J22 H21:H22 J12:J13 H24:H25 J24:J25">
    <cfRule type="containsText" priority="1" dxfId="2" operator="containsText" stopIfTrue="1" text="riesgo Extrema">
      <formula>NOT(ISERROR(SEARCH("riesgo Extrema",H12)))</formula>
    </cfRule>
    <cfRule type="containsText" priority="2" dxfId="1" operator="containsText" stopIfTrue="1" text="riesgo Alta">
      <formula>NOT(ISERROR(SEARCH("riesgo Alta",H12)))</formula>
    </cfRule>
    <cfRule type="containsText" priority="3" dxfId="0" operator="containsText" stopIfTrue="1" text="riesgo Moderada">
      <formula>NOT(ISERROR(SEARCH("riesgo Moderada",H12)))</formula>
    </cfRule>
    <cfRule type="containsText" priority="4" dxfId="7" operator="containsText" stopIfTrue="1" text="riesgo Baja">
      <formula>NOT(ISERROR(SEARCH("riesgo Baja",H12)))</formula>
    </cfRule>
  </conditionalFormatting>
  <dataValidations count="1">
    <dataValidation type="list" allowBlank="1" showInputMessage="1" showErrorMessage="1" errorTitle="Error" error="Esta opción no está permitida" sqref="L11:L25">
      <formula1>OPCIONESDEMANEJO</formula1>
    </dataValidation>
  </dataValidations>
  <printOptions horizontalCentered="1" verticalCentered="1"/>
  <pageMargins left="0.984251968503937" right="0.7874015748031497" top="0" bottom="0" header="0" footer="0"/>
  <pageSetup fitToHeight="1" fitToWidth="1" horizontalDpi="600" verticalDpi="600" orientation="landscape" scale="27"/>
  <drawing r:id="rId3"/>
  <legacyDrawing r:id="rId2"/>
</worksheet>
</file>

<file path=xl/worksheets/sheet8.xml><?xml version="1.0" encoding="utf-8"?>
<worksheet xmlns="http://schemas.openxmlformats.org/spreadsheetml/2006/main" xmlns:r="http://schemas.openxmlformats.org/officeDocument/2006/relationships">
  <sheetPr codeName="Hoja8"/>
  <dimension ref="B3:N88"/>
  <sheetViews>
    <sheetView zoomScalePageLayoutView="0" workbookViewId="0" topLeftCell="A9">
      <selection activeCell="D22" sqref="D22"/>
    </sheetView>
  </sheetViews>
  <sheetFormatPr defaultColWidth="11.421875" defaultRowHeight="12.75"/>
  <cols>
    <col min="1" max="1" width="4.421875" style="0" customWidth="1"/>
    <col min="2" max="2" width="45.7109375" style="0" customWidth="1"/>
    <col min="3" max="3" width="28.421875" style="0" customWidth="1"/>
    <col min="4" max="4" width="26.28125" style="0" customWidth="1"/>
    <col min="5" max="5" width="18.00390625" style="0" customWidth="1"/>
    <col min="6" max="7" width="17.8515625" style="0" customWidth="1"/>
    <col min="8" max="8" width="20.421875" style="0" customWidth="1"/>
    <col min="9" max="12" width="11.421875" style="0" customWidth="1"/>
    <col min="13" max="13" width="7.00390625" style="0" customWidth="1"/>
    <col min="14" max="14" width="22.140625" style="0" customWidth="1"/>
  </cols>
  <sheetData>
    <row r="3" spans="10:14" ht="12.75">
      <c r="J3" t="s">
        <v>173</v>
      </c>
      <c r="K3" t="s">
        <v>174</v>
      </c>
      <c r="L3" t="s">
        <v>175</v>
      </c>
      <c r="N3" s="5"/>
    </row>
    <row r="4" spans="2:14" ht="107.25" customHeight="1">
      <c r="B4" t="s">
        <v>13</v>
      </c>
      <c r="D4" t="s">
        <v>176</v>
      </c>
      <c r="G4" t="s">
        <v>47</v>
      </c>
      <c r="H4" t="s">
        <v>48</v>
      </c>
      <c r="J4" s="8" t="s">
        <v>177</v>
      </c>
      <c r="K4" s="8" t="s">
        <v>178</v>
      </c>
      <c r="L4" s="8" t="s">
        <v>179</v>
      </c>
      <c r="N4" s="19" t="s">
        <v>144</v>
      </c>
    </row>
    <row r="5" spans="2:14" ht="12.75">
      <c r="B5" t="s">
        <v>180</v>
      </c>
      <c r="D5">
        <v>1</v>
      </c>
      <c r="G5" t="s">
        <v>181</v>
      </c>
      <c r="H5" t="s">
        <v>181</v>
      </c>
      <c r="J5">
        <v>0</v>
      </c>
      <c r="K5">
        <v>0</v>
      </c>
      <c r="L5">
        <v>0</v>
      </c>
      <c r="N5" s="5" t="s">
        <v>167</v>
      </c>
    </row>
    <row r="6" spans="2:14" ht="12.75">
      <c r="B6" t="s">
        <v>15</v>
      </c>
      <c r="D6">
        <v>0</v>
      </c>
      <c r="J6">
        <v>1</v>
      </c>
      <c r="K6">
        <v>1</v>
      </c>
      <c r="L6">
        <v>1</v>
      </c>
      <c r="N6" s="5" t="s">
        <v>150</v>
      </c>
    </row>
    <row r="7" spans="2:14" ht="38.25">
      <c r="B7" t="s">
        <v>182</v>
      </c>
      <c r="N7" s="20" t="s">
        <v>168</v>
      </c>
    </row>
    <row r="8" spans="2:14" ht="76.5">
      <c r="B8" t="s">
        <v>183</v>
      </c>
      <c r="D8" s="20" t="s">
        <v>131</v>
      </c>
      <c r="E8" s="20" t="s">
        <v>184</v>
      </c>
      <c r="F8" s="20" t="s">
        <v>133</v>
      </c>
      <c r="G8" s="20" t="s">
        <v>185</v>
      </c>
      <c r="H8" s="20" t="s">
        <v>135</v>
      </c>
      <c r="N8" s="5" t="s">
        <v>149</v>
      </c>
    </row>
    <row r="9" spans="2:14" ht="12.75">
      <c r="B9" t="s">
        <v>186</v>
      </c>
      <c r="D9" s="48">
        <v>0</v>
      </c>
      <c r="E9" s="48">
        <v>0</v>
      </c>
      <c r="F9" s="48">
        <v>0</v>
      </c>
      <c r="G9" s="48">
        <v>0</v>
      </c>
      <c r="H9" s="48">
        <v>0</v>
      </c>
      <c r="N9" s="5"/>
    </row>
    <row r="10" spans="2:8" ht="12.75">
      <c r="B10" t="s">
        <v>14</v>
      </c>
      <c r="D10" s="48">
        <v>15</v>
      </c>
      <c r="E10" s="48">
        <v>15</v>
      </c>
      <c r="F10" s="48">
        <v>30</v>
      </c>
      <c r="G10" s="48">
        <v>15</v>
      </c>
      <c r="H10" s="48">
        <v>25</v>
      </c>
    </row>
    <row r="11" ht="12.75">
      <c r="B11" s="5" t="s">
        <v>187</v>
      </c>
    </row>
    <row r="16" spans="2:12" ht="15.75">
      <c r="B16" s="13">
        <v>1</v>
      </c>
      <c r="C16" s="16" t="s">
        <v>188</v>
      </c>
      <c r="D16" s="14"/>
      <c r="E16" s="43" t="s">
        <v>181</v>
      </c>
      <c r="I16" s="885"/>
      <c r="J16" s="886"/>
      <c r="K16" s="886"/>
      <c r="L16" s="886"/>
    </row>
    <row r="17" spans="2:12" ht="15.75">
      <c r="B17" s="13">
        <v>2</v>
      </c>
      <c r="C17" s="16" t="s">
        <v>189</v>
      </c>
      <c r="D17" s="14"/>
      <c r="E17" s="14"/>
      <c r="I17" s="95"/>
      <c r="J17" s="96"/>
      <c r="K17" s="96"/>
      <c r="L17" s="96"/>
    </row>
    <row r="18" spans="2:12" ht="15.75">
      <c r="B18" s="13">
        <v>3</v>
      </c>
      <c r="C18" s="16" t="s">
        <v>190</v>
      </c>
      <c r="D18" s="14"/>
      <c r="E18" s="14"/>
      <c r="I18" s="95"/>
      <c r="J18" s="96"/>
      <c r="K18" s="96"/>
      <c r="L18" s="96"/>
    </row>
    <row r="19" spans="2:12" ht="15.75">
      <c r="B19" s="13">
        <v>4</v>
      </c>
      <c r="C19" s="16" t="s">
        <v>191</v>
      </c>
      <c r="D19" s="15"/>
      <c r="E19" s="15"/>
      <c r="I19" s="885"/>
      <c r="J19" s="886"/>
      <c r="K19" s="886"/>
      <c r="L19" s="886"/>
    </row>
    <row r="20" spans="2:12" ht="15.75">
      <c r="B20" s="13">
        <v>5</v>
      </c>
      <c r="C20" s="16" t="s">
        <v>192</v>
      </c>
      <c r="D20" s="15"/>
      <c r="E20" s="15"/>
      <c r="I20" s="885"/>
      <c r="J20" s="886"/>
      <c r="K20" s="886"/>
      <c r="L20" s="886"/>
    </row>
    <row r="21" spans="2:12" ht="15.75">
      <c r="B21" s="1"/>
      <c r="C21" s="28"/>
      <c r="D21" s="15"/>
      <c r="E21" s="15"/>
      <c r="I21" s="95"/>
      <c r="J21" s="96"/>
      <c r="K21" s="96"/>
      <c r="L21" s="96"/>
    </row>
    <row r="24" spans="2:4" ht="12.75">
      <c r="B24" s="17">
        <v>13</v>
      </c>
      <c r="C24" s="16" t="s">
        <v>38</v>
      </c>
      <c r="D24" s="17"/>
    </row>
    <row r="25" spans="2:4" ht="12.75">
      <c r="B25" s="17">
        <v>11</v>
      </c>
      <c r="C25" s="16" t="s">
        <v>36</v>
      </c>
      <c r="D25" s="17"/>
    </row>
    <row r="26" spans="2:4" ht="12.75">
      <c r="B26" s="17">
        <v>7</v>
      </c>
      <c r="C26" s="16" t="s">
        <v>34</v>
      </c>
      <c r="D26" s="17"/>
    </row>
    <row r="27" spans="2:4" ht="12.75">
      <c r="B27" s="12">
        <v>6</v>
      </c>
      <c r="C27" s="16" t="s">
        <v>32</v>
      </c>
      <c r="D27" s="12"/>
    </row>
    <row r="28" spans="2:4" ht="12.75">
      <c r="B28" s="12">
        <v>1</v>
      </c>
      <c r="C28" s="16" t="s">
        <v>30</v>
      </c>
      <c r="D28" s="12"/>
    </row>
    <row r="29" spans="2:4" ht="12.75">
      <c r="B29" s="15"/>
      <c r="C29" s="28"/>
      <c r="D29" s="15"/>
    </row>
    <row r="30" spans="2:4" ht="12.75">
      <c r="B30" s="15"/>
      <c r="C30" s="28"/>
      <c r="D30" s="15"/>
    </row>
    <row r="31" spans="2:4" ht="12.75">
      <c r="B31" s="15"/>
      <c r="C31" s="28"/>
      <c r="D31" s="15"/>
    </row>
    <row r="32" spans="2:4" ht="12.75">
      <c r="B32" s="15"/>
      <c r="C32" s="28"/>
      <c r="D32" s="15"/>
    </row>
    <row r="33" spans="2:4" ht="13.5" customHeight="1">
      <c r="B33" s="15"/>
      <c r="C33" s="28"/>
      <c r="D33" s="15"/>
    </row>
    <row r="34" spans="2:4" ht="13.5" customHeight="1">
      <c r="B34" s="15"/>
      <c r="C34" s="28"/>
      <c r="D34" s="15"/>
    </row>
    <row r="35" ht="13.5" thickBot="1"/>
    <row r="36" spans="2:14" ht="26.25" thickBot="1">
      <c r="B36" s="13" t="s">
        <v>193</v>
      </c>
      <c r="C36" s="13"/>
      <c r="D36" s="13" t="s">
        <v>143</v>
      </c>
      <c r="I36" s="69" t="s">
        <v>54</v>
      </c>
      <c r="J36" s="70" t="s">
        <v>55</v>
      </c>
      <c r="K36" s="1"/>
      <c r="L36" s="1"/>
      <c r="M36" s="1"/>
      <c r="N36" s="1"/>
    </row>
    <row r="37" spans="2:14" ht="12.75">
      <c r="B37" s="13">
        <v>1</v>
      </c>
      <c r="C37" s="58" t="s">
        <v>152</v>
      </c>
      <c r="D37" s="18" t="s">
        <v>194</v>
      </c>
      <c r="E37" s="42"/>
      <c r="F37" s="13"/>
      <c r="G37" s="13"/>
      <c r="I37" s="477" t="s">
        <v>57</v>
      </c>
      <c r="J37" s="66" t="s">
        <v>58</v>
      </c>
      <c r="K37" s="49"/>
      <c r="L37" s="49"/>
      <c r="M37" s="49"/>
      <c r="N37" s="49"/>
    </row>
    <row r="38" spans="2:14" ht="12.75">
      <c r="B38" s="13">
        <v>2</v>
      </c>
      <c r="C38" s="59" t="s">
        <v>195</v>
      </c>
      <c r="D38" s="18" t="s">
        <v>196</v>
      </c>
      <c r="E38" s="13"/>
      <c r="F38" s="13"/>
      <c r="G38" s="13"/>
      <c r="I38" s="478"/>
      <c r="J38" s="60" t="s">
        <v>64</v>
      </c>
      <c r="K38" s="50"/>
      <c r="L38" s="50"/>
      <c r="M38" s="50"/>
      <c r="N38" s="50"/>
    </row>
    <row r="39" spans="2:14" ht="12.75">
      <c r="B39" s="13">
        <v>3</v>
      </c>
      <c r="C39" s="59" t="s">
        <v>153</v>
      </c>
      <c r="D39" s="18" t="s">
        <v>197</v>
      </c>
      <c r="E39" s="13"/>
      <c r="F39" s="13"/>
      <c r="G39" s="13"/>
      <c r="I39" s="478"/>
      <c r="J39" s="60" t="s">
        <v>67</v>
      </c>
      <c r="K39" s="50"/>
      <c r="L39" s="50"/>
      <c r="M39" s="50"/>
      <c r="N39" s="50"/>
    </row>
    <row r="40" spans="2:14" ht="12.75">
      <c r="B40" s="13">
        <v>4</v>
      </c>
      <c r="C40" s="57" t="s">
        <v>198</v>
      </c>
      <c r="D40" s="18" t="s">
        <v>199</v>
      </c>
      <c r="E40" s="13"/>
      <c r="F40" s="13"/>
      <c r="G40" s="13"/>
      <c r="I40" s="478"/>
      <c r="J40" s="60" t="s">
        <v>69</v>
      </c>
      <c r="K40" s="50"/>
      <c r="L40" s="50"/>
      <c r="M40" s="50"/>
      <c r="N40" s="50"/>
    </row>
    <row r="41" spans="2:14" ht="12.75">
      <c r="B41" s="13">
        <v>5</v>
      </c>
      <c r="C41" s="62" t="s">
        <v>200</v>
      </c>
      <c r="D41" s="13"/>
      <c r="E41" s="13"/>
      <c r="F41" s="13"/>
      <c r="G41" s="13"/>
      <c r="I41" s="478"/>
      <c r="J41" s="60" t="s">
        <v>71</v>
      </c>
      <c r="K41" s="50"/>
      <c r="L41" s="50"/>
      <c r="M41" s="50"/>
      <c r="N41" s="50"/>
    </row>
    <row r="42" spans="2:14" ht="12.75" customHeight="1">
      <c r="B42" s="13">
        <v>6</v>
      </c>
      <c r="C42" s="59" t="s">
        <v>201</v>
      </c>
      <c r="D42" s="13"/>
      <c r="E42" s="13"/>
      <c r="F42" s="13"/>
      <c r="G42" s="13"/>
      <c r="I42" s="479" t="s">
        <v>73</v>
      </c>
      <c r="J42" s="61" t="s">
        <v>74</v>
      </c>
      <c r="K42" s="50"/>
      <c r="L42" s="50"/>
      <c r="M42" s="50"/>
      <c r="N42" s="50"/>
    </row>
    <row r="43" spans="2:14" ht="12.75">
      <c r="B43" s="13">
        <v>7</v>
      </c>
      <c r="C43" s="57" t="s">
        <v>151</v>
      </c>
      <c r="D43" s="13"/>
      <c r="E43" s="13"/>
      <c r="F43" s="13"/>
      <c r="G43" s="13"/>
      <c r="I43" s="480"/>
      <c r="J43" s="61" t="s">
        <v>80</v>
      </c>
      <c r="K43" s="50"/>
      <c r="L43" s="50"/>
      <c r="M43" s="50"/>
      <c r="N43" s="50"/>
    </row>
    <row r="44" spans="2:14" ht="12.75">
      <c r="B44" s="13">
        <v>11</v>
      </c>
      <c r="C44" s="62" t="s">
        <v>202</v>
      </c>
      <c r="D44" s="13"/>
      <c r="E44" s="13"/>
      <c r="F44" s="13"/>
      <c r="G44" s="13"/>
      <c r="I44" s="480"/>
      <c r="J44" s="61" t="s">
        <v>81</v>
      </c>
      <c r="K44" s="50"/>
      <c r="L44" s="50"/>
      <c r="M44" s="50"/>
      <c r="N44" s="50"/>
    </row>
    <row r="45" spans="2:14" ht="12.75">
      <c r="B45" s="13">
        <v>12</v>
      </c>
      <c r="C45" s="59" t="s">
        <v>203</v>
      </c>
      <c r="D45" s="13"/>
      <c r="E45" s="13"/>
      <c r="F45" s="13"/>
      <c r="G45" s="13"/>
      <c r="I45" s="480"/>
      <c r="J45" s="61" t="s">
        <v>82</v>
      </c>
      <c r="K45" s="50"/>
      <c r="L45" s="50"/>
      <c r="M45" s="50"/>
      <c r="N45" s="50"/>
    </row>
    <row r="46" spans="2:14" ht="12.75">
      <c r="B46" s="13">
        <v>13</v>
      </c>
      <c r="C46" s="62" t="s">
        <v>204</v>
      </c>
      <c r="D46" s="13"/>
      <c r="E46" s="13"/>
      <c r="F46" s="13"/>
      <c r="G46" s="13"/>
      <c r="I46" s="481" t="s">
        <v>205</v>
      </c>
      <c r="J46" s="63" t="s">
        <v>84</v>
      </c>
      <c r="K46" s="50"/>
      <c r="L46" s="50"/>
      <c r="M46" s="50"/>
      <c r="N46" s="50"/>
    </row>
    <row r="47" spans="2:14" ht="12.75">
      <c r="B47" s="13">
        <v>14</v>
      </c>
      <c r="C47" s="57" t="s">
        <v>154</v>
      </c>
      <c r="D47" s="13"/>
      <c r="E47" s="13"/>
      <c r="F47" s="13"/>
      <c r="G47" s="13"/>
      <c r="I47" s="481"/>
      <c r="J47" s="63" t="s">
        <v>86</v>
      </c>
      <c r="K47" s="50"/>
      <c r="L47" s="50"/>
      <c r="M47" s="50"/>
      <c r="N47" s="50"/>
    </row>
    <row r="48" spans="2:14" ht="12.75">
      <c r="B48" s="13">
        <v>18</v>
      </c>
      <c r="C48" s="57" t="s">
        <v>155</v>
      </c>
      <c r="D48" s="13"/>
      <c r="E48" s="13"/>
      <c r="F48" s="13"/>
      <c r="G48" s="13"/>
      <c r="I48" s="481"/>
      <c r="J48" s="63" t="s">
        <v>92</v>
      </c>
      <c r="K48" s="50"/>
      <c r="L48" s="50"/>
      <c r="M48" s="50"/>
      <c r="N48" s="50"/>
    </row>
    <row r="49" spans="2:14" ht="12.75">
      <c r="B49" s="13">
        <v>21</v>
      </c>
      <c r="C49" s="62" t="s">
        <v>206</v>
      </c>
      <c r="D49" s="13"/>
      <c r="E49" s="13"/>
      <c r="F49" s="13"/>
      <c r="G49" s="13"/>
      <c r="I49" s="481"/>
      <c r="J49" s="63" t="s">
        <v>93</v>
      </c>
      <c r="K49" s="50"/>
      <c r="L49" s="50"/>
      <c r="M49" s="50"/>
      <c r="N49" s="50"/>
    </row>
    <row r="50" spans="2:14" ht="12.75">
      <c r="B50" s="13">
        <v>22</v>
      </c>
      <c r="C50" s="62" t="s">
        <v>207</v>
      </c>
      <c r="D50" s="13"/>
      <c r="E50" s="13"/>
      <c r="F50" s="13"/>
      <c r="G50" s="13"/>
      <c r="I50" s="481"/>
      <c r="J50" s="63" t="s">
        <v>94</v>
      </c>
      <c r="K50" s="50"/>
      <c r="L50" s="50"/>
      <c r="M50" s="50"/>
      <c r="N50" s="50"/>
    </row>
    <row r="51" spans="2:14" ht="12.75">
      <c r="B51" s="13">
        <v>24</v>
      </c>
      <c r="C51" s="62" t="s">
        <v>208</v>
      </c>
      <c r="D51" s="13"/>
      <c r="E51" s="13"/>
      <c r="F51" s="13"/>
      <c r="G51" s="13"/>
      <c r="I51" s="481"/>
      <c r="J51" s="63" t="s">
        <v>95</v>
      </c>
      <c r="K51" s="50"/>
      <c r="L51" s="50"/>
      <c r="M51" s="50"/>
      <c r="N51" s="50"/>
    </row>
    <row r="52" spans="2:14" ht="12.75">
      <c r="B52" s="13">
        <v>26</v>
      </c>
      <c r="C52" s="64" t="s">
        <v>209</v>
      </c>
      <c r="D52" s="13"/>
      <c r="E52" s="13"/>
      <c r="F52" s="13"/>
      <c r="G52" s="13"/>
      <c r="I52" s="481"/>
      <c r="J52" s="63" t="s">
        <v>97</v>
      </c>
      <c r="K52" s="50"/>
      <c r="L52" s="50"/>
      <c r="M52" s="50"/>
      <c r="N52" s="50"/>
    </row>
    <row r="53" spans="2:14" ht="12.75">
      <c r="B53" s="13">
        <v>28</v>
      </c>
      <c r="C53" s="62" t="s">
        <v>210</v>
      </c>
      <c r="D53" s="13"/>
      <c r="E53" s="13"/>
      <c r="F53" s="13"/>
      <c r="G53" s="13"/>
      <c r="I53" s="481"/>
      <c r="J53" s="63" t="s">
        <v>103</v>
      </c>
      <c r="K53" s="50"/>
      <c r="L53" s="50"/>
      <c r="M53" s="50"/>
      <c r="N53" s="50"/>
    </row>
    <row r="54" spans="2:14" ht="12.75">
      <c r="B54" s="13">
        <v>30</v>
      </c>
      <c r="C54" s="62" t="s">
        <v>211</v>
      </c>
      <c r="D54" s="13"/>
      <c r="E54" s="13"/>
      <c r="F54" s="13"/>
      <c r="G54" s="13"/>
      <c r="I54" s="463" t="s">
        <v>212</v>
      </c>
      <c r="J54" s="65" t="s">
        <v>105</v>
      </c>
      <c r="K54" s="50"/>
      <c r="L54" s="50"/>
      <c r="M54" s="50"/>
      <c r="N54" s="50"/>
    </row>
    <row r="55" spans="2:14" ht="12.75">
      <c r="B55" s="13">
        <v>33</v>
      </c>
      <c r="C55" s="64" t="s">
        <v>213</v>
      </c>
      <c r="D55" s="13"/>
      <c r="E55" s="13"/>
      <c r="F55" s="13"/>
      <c r="G55" s="13"/>
      <c r="I55" s="463"/>
      <c r="J55" s="65" t="s">
        <v>106</v>
      </c>
      <c r="K55" s="50"/>
      <c r="L55" s="50"/>
      <c r="M55" s="50"/>
      <c r="N55" s="50"/>
    </row>
    <row r="56" spans="2:14" ht="12.75">
      <c r="B56" s="13">
        <v>35</v>
      </c>
      <c r="C56" s="64" t="s">
        <v>214</v>
      </c>
      <c r="D56" s="13"/>
      <c r="E56" s="13"/>
      <c r="F56" s="13"/>
      <c r="G56" s="13"/>
      <c r="I56" s="463"/>
      <c r="J56" s="65" t="s">
        <v>107</v>
      </c>
      <c r="K56" s="50"/>
      <c r="L56" s="50"/>
      <c r="M56" s="50"/>
      <c r="N56" s="50"/>
    </row>
    <row r="57" spans="2:14" ht="12.75">
      <c r="B57" s="13">
        <v>39</v>
      </c>
      <c r="C57" s="64" t="s">
        <v>215</v>
      </c>
      <c r="D57" s="13"/>
      <c r="E57" s="13"/>
      <c r="F57" s="13"/>
      <c r="G57" s="13"/>
      <c r="I57" s="463"/>
      <c r="J57" s="65" t="s">
        <v>109</v>
      </c>
      <c r="K57" s="50"/>
      <c r="L57" s="50"/>
      <c r="M57" s="50"/>
      <c r="N57" s="50"/>
    </row>
    <row r="58" spans="2:14" ht="12.75">
      <c r="B58" s="13">
        <v>44</v>
      </c>
      <c r="C58" s="64" t="s">
        <v>216</v>
      </c>
      <c r="D58" s="13"/>
      <c r="E58" s="13"/>
      <c r="F58" s="13"/>
      <c r="G58" s="13"/>
      <c r="I58" s="463"/>
      <c r="J58" s="65" t="s">
        <v>115</v>
      </c>
      <c r="K58" s="50"/>
      <c r="L58" s="50"/>
      <c r="M58" s="50"/>
      <c r="N58" s="50"/>
    </row>
    <row r="59" spans="2:14" ht="12.75">
      <c r="B59" s="13">
        <v>52</v>
      </c>
      <c r="C59" s="64" t="s">
        <v>217</v>
      </c>
      <c r="D59" s="13"/>
      <c r="E59" s="13"/>
      <c r="F59" s="13"/>
      <c r="G59" s="13"/>
      <c r="I59" s="463"/>
      <c r="J59" s="65" t="s">
        <v>116</v>
      </c>
      <c r="K59" s="50"/>
      <c r="L59" s="50"/>
      <c r="M59" s="50"/>
      <c r="N59" s="50"/>
    </row>
    <row r="60" spans="2:14" ht="12.75">
      <c r="B60" s="13">
        <v>55</v>
      </c>
      <c r="C60" s="64" t="s">
        <v>218</v>
      </c>
      <c r="D60" s="13"/>
      <c r="E60" s="13"/>
      <c r="F60" s="13"/>
      <c r="G60" s="13"/>
      <c r="I60" s="463"/>
      <c r="J60" s="65" t="s">
        <v>117</v>
      </c>
      <c r="K60" s="50"/>
      <c r="L60" s="50"/>
      <c r="M60" s="50"/>
      <c r="N60" s="50"/>
    </row>
    <row r="61" spans="2:14" ht="12.75">
      <c r="B61" s="13">
        <v>65</v>
      </c>
      <c r="C61" s="64" t="s">
        <v>219</v>
      </c>
      <c r="D61" s="13"/>
      <c r="E61" s="13"/>
      <c r="F61" s="13"/>
      <c r="G61" s="13"/>
      <c r="I61" s="463"/>
      <c r="J61" s="65" t="s">
        <v>118</v>
      </c>
      <c r="K61" s="50"/>
      <c r="L61" s="50"/>
      <c r="M61" s="50"/>
      <c r="N61" s="50"/>
    </row>
    <row r="62" spans="9:14" ht="12.75">
      <c r="I62" s="50"/>
      <c r="J62" s="50"/>
      <c r="K62" s="50"/>
      <c r="L62" s="50"/>
      <c r="M62" s="50"/>
      <c r="N62" s="50"/>
    </row>
    <row r="63" spans="9:14" ht="12.75">
      <c r="I63" s="50"/>
      <c r="J63" s="50"/>
      <c r="K63" s="50"/>
      <c r="L63" s="50"/>
      <c r="M63" s="50"/>
      <c r="N63" s="50"/>
    </row>
    <row r="64" spans="9:14" ht="13.5" thickBot="1">
      <c r="I64" s="50"/>
      <c r="J64" s="50"/>
      <c r="K64" s="50"/>
      <c r="L64" s="50"/>
      <c r="M64" s="50"/>
      <c r="N64" s="50"/>
    </row>
    <row r="65" spans="2:14" ht="12.75">
      <c r="B65" s="18" t="s">
        <v>220</v>
      </c>
      <c r="C65" s="18"/>
      <c r="E65" s="73" t="s">
        <v>48</v>
      </c>
      <c r="F65" s="74">
        <v>1</v>
      </c>
      <c r="G65" s="74">
        <v>2</v>
      </c>
      <c r="H65" s="74">
        <v>3</v>
      </c>
      <c r="I65" s="75">
        <v>4</v>
      </c>
      <c r="J65" s="50"/>
      <c r="K65" s="50"/>
      <c r="L65" s="50"/>
      <c r="M65" s="50"/>
      <c r="N65" s="50"/>
    </row>
    <row r="66" spans="2:14" ht="15.75">
      <c r="B66" s="46" t="s">
        <v>221</v>
      </c>
      <c r="C66" s="46"/>
      <c r="D66" s="81" t="s">
        <v>222</v>
      </c>
      <c r="E66" s="76">
        <v>1</v>
      </c>
      <c r="F66" s="50">
        <v>6</v>
      </c>
      <c r="G66" s="50">
        <v>7</v>
      </c>
      <c r="H66" s="50">
        <v>11</v>
      </c>
      <c r="I66" s="77">
        <v>13</v>
      </c>
      <c r="J66" s="50"/>
      <c r="K66" s="50"/>
      <c r="L66" s="50"/>
      <c r="M66" s="50"/>
      <c r="N66" s="50"/>
    </row>
    <row r="67" spans="2:14" ht="15.75">
      <c r="B67" s="46" t="s">
        <v>223</v>
      </c>
      <c r="C67" s="46"/>
      <c r="E67" s="76">
        <v>2</v>
      </c>
      <c r="F67" s="50">
        <v>12</v>
      </c>
      <c r="G67" s="50">
        <v>14</v>
      </c>
      <c r="H67" s="50">
        <v>22</v>
      </c>
      <c r="I67" s="77">
        <v>26</v>
      </c>
      <c r="J67" s="50"/>
      <c r="K67" s="50"/>
      <c r="L67" s="50"/>
      <c r="M67" s="50"/>
      <c r="N67" s="50"/>
    </row>
    <row r="68" spans="2:14" ht="15.75">
      <c r="B68" s="46" t="s">
        <v>224</v>
      </c>
      <c r="C68" s="46"/>
      <c r="E68" s="76">
        <v>3</v>
      </c>
      <c r="F68" s="50">
        <v>18</v>
      </c>
      <c r="G68" s="50">
        <v>21</v>
      </c>
      <c r="H68" s="50">
        <v>33</v>
      </c>
      <c r="I68" s="77">
        <v>39</v>
      </c>
      <c r="J68" s="50"/>
      <c r="K68" s="50"/>
      <c r="L68" s="50"/>
      <c r="M68" s="50"/>
      <c r="N68" s="50"/>
    </row>
    <row r="69" spans="2:14" ht="15.75">
      <c r="B69" s="46" t="s">
        <v>225</v>
      </c>
      <c r="C69" s="46"/>
      <c r="E69" s="76">
        <v>4</v>
      </c>
      <c r="F69" s="50">
        <v>24</v>
      </c>
      <c r="G69" s="50">
        <v>28</v>
      </c>
      <c r="H69" s="50">
        <v>44</v>
      </c>
      <c r="I69" s="77">
        <v>52</v>
      </c>
      <c r="J69" s="50"/>
      <c r="K69" s="50"/>
      <c r="L69" s="50"/>
      <c r="M69" s="50"/>
      <c r="N69" s="50"/>
    </row>
    <row r="70" spans="2:14" ht="16.5" thickBot="1">
      <c r="B70" s="46" t="s">
        <v>226</v>
      </c>
      <c r="C70" s="46"/>
      <c r="E70" s="78">
        <v>5</v>
      </c>
      <c r="F70" s="79">
        <v>30</v>
      </c>
      <c r="G70" s="79">
        <v>35</v>
      </c>
      <c r="H70" s="79">
        <v>55</v>
      </c>
      <c r="I70" s="80">
        <v>65</v>
      </c>
      <c r="J70" s="50"/>
      <c r="K70" s="50"/>
      <c r="L70" s="50"/>
      <c r="M70" s="50"/>
      <c r="N70" s="50"/>
    </row>
    <row r="71" spans="2:14" ht="15.75">
      <c r="B71" s="46" t="s">
        <v>227</v>
      </c>
      <c r="C71" s="46"/>
      <c r="I71" s="50"/>
      <c r="J71" s="50"/>
      <c r="K71" s="50"/>
      <c r="L71" s="50"/>
      <c r="M71" s="50"/>
      <c r="N71" s="50"/>
    </row>
    <row r="72" spans="2:14" ht="15.75">
      <c r="B72" s="46" t="s">
        <v>228</v>
      </c>
      <c r="C72" s="46"/>
      <c r="I72" s="50"/>
      <c r="J72" s="50"/>
      <c r="K72" s="50"/>
      <c r="L72" s="50"/>
      <c r="M72" s="50"/>
      <c r="N72" s="50"/>
    </row>
    <row r="73" spans="2:14" ht="15.75">
      <c r="B73" s="46" t="s">
        <v>229</v>
      </c>
      <c r="I73" s="50"/>
      <c r="J73" s="50"/>
      <c r="K73" s="50"/>
      <c r="L73" s="50"/>
      <c r="M73" s="50"/>
      <c r="N73" s="50"/>
    </row>
    <row r="74" spans="2:14" ht="15.75">
      <c r="B74" s="46" t="s">
        <v>230</v>
      </c>
      <c r="F74">
        <v>0</v>
      </c>
      <c r="G74">
        <v>50</v>
      </c>
      <c r="H74">
        <v>0</v>
      </c>
      <c r="I74" s="50"/>
      <c r="J74" s="50"/>
      <c r="K74" s="50"/>
      <c r="L74" s="50"/>
      <c r="M74" s="50"/>
      <c r="N74" s="50"/>
    </row>
    <row r="75" spans="2:14" ht="15.75">
      <c r="B75" s="46" t="s">
        <v>231</v>
      </c>
      <c r="F75">
        <v>51</v>
      </c>
      <c r="G75">
        <v>75</v>
      </c>
      <c r="H75">
        <v>-1</v>
      </c>
      <c r="I75" s="50"/>
      <c r="J75" s="50"/>
      <c r="K75" s="50"/>
      <c r="L75" s="50"/>
      <c r="M75" s="50"/>
      <c r="N75" s="50"/>
    </row>
    <row r="76" spans="6:14" ht="12.75">
      <c r="F76">
        <v>76</v>
      </c>
      <c r="G76">
        <v>100</v>
      </c>
      <c r="H76">
        <v>-2</v>
      </c>
      <c r="I76" s="50"/>
      <c r="J76" s="50"/>
      <c r="K76" s="50"/>
      <c r="L76" s="50"/>
      <c r="M76" s="50"/>
      <c r="N76" s="50"/>
    </row>
    <row r="77" spans="2:14" ht="12.75">
      <c r="B77" s="18" t="s">
        <v>232</v>
      </c>
      <c r="I77" s="50"/>
      <c r="J77" s="50"/>
      <c r="K77" s="50"/>
      <c r="L77" s="50"/>
      <c r="M77" s="50"/>
      <c r="N77" s="50"/>
    </row>
    <row r="78" spans="2:14" ht="15.75">
      <c r="B78" s="46" t="s">
        <v>233</v>
      </c>
      <c r="D78" s="51" t="s">
        <v>233</v>
      </c>
      <c r="I78" s="50"/>
      <c r="J78" s="50"/>
      <c r="K78" s="50"/>
      <c r="L78" s="50"/>
      <c r="M78" s="50"/>
      <c r="N78" s="50"/>
    </row>
    <row r="79" spans="2:14" ht="15.75">
      <c r="B79" s="46" t="s">
        <v>234</v>
      </c>
      <c r="D79" s="51" t="s">
        <v>235</v>
      </c>
      <c r="I79" s="50"/>
      <c r="J79" s="50"/>
      <c r="K79" s="50"/>
      <c r="L79" s="50"/>
      <c r="M79" s="50"/>
      <c r="N79" s="50"/>
    </row>
    <row r="80" spans="2:14" ht="15.75">
      <c r="B80" s="46" t="s">
        <v>236</v>
      </c>
      <c r="D80" s="51" t="s">
        <v>231</v>
      </c>
      <c r="I80" s="50"/>
      <c r="J80" s="50"/>
      <c r="K80" s="50"/>
      <c r="L80" s="50"/>
      <c r="M80" s="50"/>
      <c r="N80" s="50"/>
    </row>
    <row r="81" spans="2:14" ht="15.75">
      <c r="B81" s="46" t="s">
        <v>231</v>
      </c>
      <c r="D81" s="51" t="s">
        <v>237</v>
      </c>
      <c r="I81" s="50"/>
      <c r="J81" s="50"/>
      <c r="K81" s="50"/>
      <c r="L81" s="50"/>
      <c r="M81" s="50"/>
      <c r="N81" s="50"/>
    </row>
    <row r="82" spans="2:14" ht="15.75">
      <c r="B82" s="46" t="s">
        <v>238</v>
      </c>
      <c r="D82" s="51" t="s">
        <v>5</v>
      </c>
      <c r="I82" s="50"/>
      <c r="J82" s="50"/>
      <c r="K82" s="50"/>
      <c r="L82" s="50"/>
      <c r="M82" s="50"/>
      <c r="N82" s="50"/>
    </row>
    <row r="83" spans="2:14" ht="15.75">
      <c r="B83" s="46" t="s">
        <v>239</v>
      </c>
      <c r="D83" s="67" t="s">
        <v>239</v>
      </c>
      <c r="I83" s="50"/>
      <c r="J83" s="50"/>
      <c r="K83" s="50"/>
      <c r="L83" s="50"/>
      <c r="M83" s="50"/>
      <c r="N83" s="50"/>
    </row>
    <row r="84" spans="2:14" ht="15.75">
      <c r="B84" s="46" t="s">
        <v>5</v>
      </c>
      <c r="D84" s="67" t="s">
        <v>240</v>
      </c>
      <c r="I84" s="50"/>
      <c r="J84" s="50"/>
      <c r="K84" s="50"/>
      <c r="L84" s="50"/>
      <c r="M84" s="50"/>
      <c r="N84" s="50"/>
    </row>
    <row r="85" spans="9:14" ht="12.75">
      <c r="I85" s="50"/>
      <c r="J85" s="50"/>
      <c r="K85" s="50"/>
      <c r="L85" s="50"/>
      <c r="M85" s="50"/>
      <c r="N85" s="50"/>
    </row>
    <row r="86" spans="9:14" ht="12.75">
      <c r="I86" s="50"/>
      <c r="J86" s="50"/>
      <c r="K86" s="50"/>
      <c r="L86" s="50"/>
      <c r="M86" s="50"/>
      <c r="N86" s="50"/>
    </row>
    <row r="87" spans="9:14" ht="12.75">
      <c r="I87" s="50"/>
      <c r="J87" s="50"/>
      <c r="K87" s="50"/>
      <c r="L87" s="50"/>
      <c r="M87" s="50"/>
      <c r="N87" s="50"/>
    </row>
    <row r="88" spans="9:14" ht="12.75">
      <c r="I88" s="50"/>
      <c r="J88" s="50"/>
      <c r="K88" s="50"/>
      <c r="L88" s="50"/>
      <c r="M88" s="50"/>
      <c r="N88" s="50"/>
    </row>
  </sheetData>
  <sheetProtection/>
  <mergeCells count="7">
    <mergeCell ref="I46:I53"/>
    <mergeCell ref="I54:I61"/>
    <mergeCell ref="I20:L20"/>
    <mergeCell ref="I16:L16"/>
    <mergeCell ref="I19:L19"/>
    <mergeCell ref="I37:I41"/>
    <mergeCell ref="I42:I45"/>
  </mergeCells>
  <printOptions/>
  <pageMargins left="0.75" right="0.75" top="1" bottom="1" header="0.3" footer="0.3"/>
  <pageSetup horizontalDpi="600" verticalDpi="600" orientation="portrait" paperSize="9"/>
  <legacyDrawing r:id="rId2"/>
</worksheet>
</file>

<file path=xl/worksheets/sheet9.xml><?xml version="1.0" encoding="utf-8"?>
<worksheet xmlns="http://schemas.openxmlformats.org/spreadsheetml/2006/main" xmlns:r="http://schemas.openxmlformats.org/officeDocument/2006/relationships">
  <sheetPr codeName="Hoja9"/>
  <dimension ref="B3:E21"/>
  <sheetViews>
    <sheetView zoomScalePageLayoutView="0" workbookViewId="0" topLeftCell="A1">
      <selection activeCell="C14" sqref="C14"/>
    </sheetView>
  </sheetViews>
  <sheetFormatPr defaultColWidth="11.421875" defaultRowHeight="12.75"/>
  <cols>
    <col min="1" max="1" width="11.421875" style="72" customWidth="1"/>
    <col min="2" max="2" width="39.421875" style="72" customWidth="1"/>
    <col min="3" max="3" width="45.421875" style="72" customWidth="1"/>
    <col min="4" max="4" width="41.421875" style="72" customWidth="1"/>
    <col min="5" max="5" width="40.00390625" style="72" customWidth="1"/>
    <col min="6" max="16384" width="11.421875" style="72" customWidth="1"/>
  </cols>
  <sheetData>
    <row r="3" spans="2:5" ht="12.75">
      <c r="B3" s="20"/>
      <c r="C3" s="20"/>
      <c r="D3" s="20"/>
      <c r="E3" s="20"/>
    </row>
    <row r="4" ht="33.75" customHeight="1"/>
    <row r="5" ht="41.25" customHeight="1"/>
    <row r="6" spans="2:5" ht="25.5" customHeight="1">
      <c r="B6" s="20"/>
      <c r="C6" s="20"/>
      <c r="D6" s="20"/>
      <c r="E6" s="20"/>
    </row>
    <row r="7" spans="2:5" ht="39.75" customHeight="1">
      <c r="B7" s="20"/>
      <c r="C7" s="20"/>
      <c r="D7" s="20"/>
      <c r="E7" s="20"/>
    </row>
    <row r="8" spans="2:4" ht="40.5" customHeight="1">
      <c r="B8" s="20"/>
      <c r="C8" s="20"/>
      <c r="D8" s="20"/>
    </row>
    <row r="9" spans="2:3" ht="51.75" customHeight="1">
      <c r="B9" s="20"/>
      <c r="C9" s="20"/>
    </row>
    <row r="15" ht="12.75">
      <c r="B15" s="20"/>
    </row>
    <row r="17" ht="12.75">
      <c r="B17" s="20"/>
    </row>
    <row r="18" ht="12.75">
      <c r="B18" s="20"/>
    </row>
    <row r="19" ht="12.75">
      <c r="B19" s="20"/>
    </row>
    <row r="20" ht="12.75">
      <c r="B20" s="20"/>
    </row>
    <row r="21" ht="12.75">
      <c r="B21" s="20"/>
    </row>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Vanegas</dc:creator>
  <cp:keywords/>
  <dc:description/>
  <cp:lastModifiedBy>Ricardo Aguilera Wilches</cp:lastModifiedBy>
  <dcterms:created xsi:type="dcterms:W3CDTF">2007-05-23T11:34:18Z</dcterms:created>
  <dcterms:modified xsi:type="dcterms:W3CDTF">2018-05-02T12:51:53Z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ies>
</file>