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Plan de Acción" sheetId="1" r:id="rId1"/>
    <sheet name="Ppto" sheetId="2" r:id="rId2"/>
  </sheets>
  <definedNames>
    <definedName name="_xlnm.Print_Area" localSheetId="1">'Ppto'!$A$1:$N$128</definedName>
    <definedName name="_xlnm.Print_Titles" localSheetId="1">'Ppto'!$1:$4</definedName>
  </definedNames>
  <calcPr fullCalcOnLoad="1"/>
</workbook>
</file>

<file path=xl/sharedStrings.xml><?xml version="1.0" encoding="utf-8"?>
<sst xmlns="http://schemas.openxmlformats.org/spreadsheetml/2006/main" count="448" uniqueCount="327">
  <si>
    <t>TOTAL</t>
  </si>
  <si>
    <t>Apoyo a la Gestión del Estado. Asesorias y Consultorias. Contratos de concesión</t>
  </si>
  <si>
    <t>Apoyo estatal a los puertos a nivel nacional</t>
  </si>
  <si>
    <t>Oficina de Comunicaciones</t>
  </si>
  <si>
    <t>ACTIVIDAD</t>
  </si>
  <si>
    <t>UNIDAD DE MEDIDA</t>
  </si>
  <si>
    <t>META AÑO</t>
  </si>
  <si>
    <t>Proyecto</t>
  </si>
  <si>
    <t>Trim 1</t>
  </si>
  <si>
    <t>Trim 2</t>
  </si>
  <si>
    <t>Trim 3</t>
  </si>
  <si>
    <t>Trim 4</t>
  </si>
  <si>
    <t xml:space="preserve"> </t>
  </si>
  <si>
    <t xml:space="preserve">2.6. Mantener la articulación de las interventorías a los fines esenciales de la Agencia Nacional de Infraestructura-ANI. 
</t>
  </si>
  <si>
    <t>AGENCIA NACIONAL DE INFRAESTRUCTURA</t>
  </si>
  <si>
    <t>Rubro presupuestal</t>
  </si>
  <si>
    <t>Apropiación Presupuestal</t>
  </si>
  <si>
    <t>Tipo Recursos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</si>
  <si>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</si>
  <si>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</si>
  <si>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</si>
  <si>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</si>
  <si>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</si>
  <si>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</si>
  <si>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</si>
  <si>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</si>
  <si>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</si>
  <si>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</si>
  <si>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</si>
  <si>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</si>
  <si>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</si>
  <si>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Mejoramiento Concesión Armenia - Pereira - Manizales</t>
  </si>
  <si>
    <t>Mejoramiento, mantenimiento de la  Concesión Cartagena - Barranquilla</t>
  </si>
  <si>
    <t>Mejoramiento Apoyo estatal Proyecto de Concesión Ruta del Sol Sector I Nacional</t>
  </si>
  <si>
    <t>Mejoramiento Apoyo estatal Proyecto de Concesión Ruta del Sol Sector III Nacional</t>
  </si>
  <si>
    <t>Mejoramiento Apoyo estatal Proyecto de Concesión Ruta del Sol Sector II Nacional</t>
  </si>
  <si>
    <t>Mejoramiento Autopista Bogotá - Villavicencio</t>
  </si>
  <si>
    <t>Fortalecimiento de la Gestión funcional con tecnologías de la información y comunicaciones de la Agencia Nacional de Infraestructura</t>
  </si>
  <si>
    <t>Apoyo a la gestión del Estado, obras complementarias y compra de predios. Contratos de Concesión</t>
  </si>
  <si>
    <t>Rehabilitación de Vías Férreas a Nivel Nacional a traves del Sistema de Concesiones</t>
  </si>
  <si>
    <t>Vicepresidencia de Estructuración</t>
  </si>
  <si>
    <t>Vicepresidencia Jurídica</t>
  </si>
  <si>
    <t>Vicepresidencia de Gestión Contractual</t>
  </si>
  <si>
    <t>Vicepresidencia Ejecutiva</t>
  </si>
  <si>
    <t>Implementación del Sistema Integrado de Gestión y Control, Agencia Nacional de Infraestructura</t>
  </si>
  <si>
    <t>Construcción, Operación y Mantenimiento de la Vía Mulaló Loboguerrero, Departamento del Valle del Cauca</t>
  </si>
  <si>
    <t>Contratar Interventoría Técnica, Administrativa, Financiera, Jurídica, Ambiental, Predial y Social al  Contrato de Concesión Portuaria la Sociedad Puerto Industrial Aguadulce.</t>
  </si>
  <si>
    <t>Contratar Interventoría técnica, administrativa, financiera y jurídica a las Sociedad:  Sociedad Portuaria Bavaria,  Sociedad Portuaria Oil Tanking S.A. y Sociedad Portuaria de la Peninsula - PENSPORT</t>
  </si>
  <si>
    <t>Apoyo para el desarrollo y gestión institucional de la ANI, Nacional</t>
  </si>
  <si>
    <t>PROGRAMACIÓN 2017</t>
  </si>
  <si>
    <t xml:space="preserve">Definir lineamientos metodológicos para las valoraciones de riesgos. </t>
  </si>
  <si>
    <t>Desarrollar modelación de tráfico para seguimiento del riesgo comercial en los contratos de concesiones viales a cargo de la Agencia.</t>
  </si>
  <si>
    <t>Disminuir el déficit en los planes de aportes al fondo de pasivos contingentes</t>
  </si>
  <si>
    <t>Automatización de procesos con la creación del sistema de información para la Agencia Nacional de Infraestructura.</t>
  </si>
  <si>
    <t>Realizar la Transición al nuevo Marco Conceptual Resolución 533 y 620 2015 de la Contaduría General de la Nación</t>
  </si>
  <si>
    <t xml:space="preserve">Definir un procedimiento que garantice la destrucción segura y adecuada de los documentos físicos y electrónicos. </t>
  </si>
  <si>
    <t>Realizar las actividades para mantener  actualizado el Sistema Integrado de Gestión</t>
  </si>
  <si>
    <t>Ejecutar las actividades para fomentar la cultura de  gestión del conocimiento al interior de la ANI</t>
  </si>
  <si>
    <t>Nación/propios</t>
  </si>
  <si>
    <t>Nación</t>
  </si>
  <si>
    <t>Mejoramiento Rehab y Mant. Corredor Honda - Puerto Salgar - Girardot - 4G</t>
  </si>
  <si>
    <t>Rehab Mejoramiento Operac y Mant Corredor Perimetral Oriente de Cundinamarca - 4G</t>
  </si>
  <si>
    <t>Nación/Propios</t>
  </si>
  <si>
    <t>Mejoramiento Construcción, Operación Y Mantenimiento De La Autopista Conexión Pacífico 3, Autopistas Para La Prosperidad, Antioquia, Occidente</t>
  </si>
  <si>
    <t>Mejoramiento, Construcción Rehabilitación Mantenimiento y Operación Corredor Bucaramanga - Barrancabermeja - Yondó, Departamentos de Antioquia y Santander</t>
  </si>
  <si>
    <t>Propios</t>
  </si>
  <si>
    <t xml:space="preserve">Contratar la consultoria y/o asesoria Integral para el Modo Portuario de la Agencia Nacional de Infraestructura </t>
  </si>
  <si>
    <t xml:space="preserve">Contratar Interventoría técnica, administrativa, financiera y jurídica a las  Sociedades: Sociedad Portuaria  Algranel,  Refineria de Cartagena REFICAR y la Sociedad Portuaria Regional de Cartagena </t>
  </si>
  <si>
    <t>Contratar la “Interventoría de Mínima Cuantía para el contrato de  Concesion Portuaria No. –012 De 1994 Suscrito Entre La Nación –El Instituto Nacional De Concesiones INCO Y/O Agencia Nacional De Infraestructura - Y La Sociedad Puerto Regional de Tumaco S.A”</t>
  </si>
  <si>
    <t xml:space="preserve">Contratar Interventoría técnica, administrativa, financiera y jurídica a las  Sociedades: Sociedad Portuaria  Algranel , Sociedad Portuaria del Dique y la Sociedad Portuaria Regional de Cartagena </t>
  </si>
  <si>
    <t>Contratacion de una firma para realizar la consultoria y/o asesoria de forma integral que soporte la gestion realizada por la Gerencia del grupo interno de Trabajo Férreo y Portuario, relacinada con el plan de mejoramiento.</t>
  </si>
  <si>
    <t>Servicios para la implementación de metodologías en los sistemas de información, y así gestionar el adecuado desarrollo de los proyectos de infraestructura.</t>
  </si>
  <si>
    <t>Servicios para el soporte, mantenimiento y administración de los equipos que permiten a la Agencia Nacional de Infraestructura el debido funcionamiento para el logro de sus objetivos estratégicos.</t>
  </si>
  <si>
    <t>Fortalecimiento del manejo de datos para BI (business intelligence), y la gestión de la información con la creación de bodegas de datos y la gobernabilidad de la información.</t>
  </si>
  <si>
    <t>Mesa de ayuda</t>
  </si>
  <si>
    <t>Licenciamiento modelamiento de trafico herramienta M</t>
  </si>
  <si>
    <t>VF - Interventoría Pacífico</t>
  </si>
  <si>
    <t>VF - Interventoría Atlántico</t>
  </si>
  <si>
    <t>Adición Bogotá - Belencito</t>
  </si>
  <si>
    <t>Adición Dorada - Chiriguaná</t>
  </si>
  <si>
    <t>Necesidades Contratistas Proyección</t>
  </si>
  <si>
    <t xml:space="preserve">Formular dos (2)  Políticas de Prevención del Daño Antijurídico </t>
  </si>
  <si>
    <t>Asesorar el proceso de reorganización del proyecto Bogotá-Girardot</t>
  </si>
  <si>
    <t>Definir y ejecutar el plan de Capacitación</t>
  </si>
  <si>
    <t>Viáticos y Gastos de Viaje</t>
  </si>
  <si>
    <t>Archivo y Correspondencia</t>
  </si>
  <si>
    <t>Premio Nacional de Interventorías</t>
  </si>
  <si>
    <t>Estrategia en Comunicaciones</t>
  </si>
  <si>
    <t>Asesor vicejurídico - actualización normograma, SINFANI y otros</t>
  </si>
  <si>
    <t>Apoyar jurídicamente la estructuración y progreso de los documentos estándar de los proyectos de la cuarta generación de Iniciativa Privada y concesiones portuarias MEDELLIN, MARTINEZ &amp; DURAN ABOGADOS S.A.S.</t>
  </si>
  <si>
    <t>Asesoría Jurídica temas contractuales Vicepresidencia</t>
  </si>
  <si>
    <t>construcción del puente peatonal Camilo Torres del Municipio de Soacha</t>
  </si>
  <si>
    <t xml:space="preserve">Contratar peritaje técnico requerido para presentar ante Tribunal de Arbitramento, para el proyecto Ruta del Sol Sector 2, </t>
  </si>
  <si>
    <t>Contratar encuestas de percepción de la ciudadanía</t>
  </si>
  <si>
    <t>Consultoría especializada en diseño de aeropuertos, negocios de aviación y estructuración de proyectos de infraestructura de transporte que lleve a cabo los estudios y diseños a factibilidad del proyecto de infraestructura El Dorado II - VF</t>
  </si>
  <si>
    <t>Interventoría especializada El Dorado II</t>
  </si>
  <si>
    <t>Acompañamiento en materia técnica, financiera, juridica, predial y social  para estimar los valores de riesgo que deben asumir los futuros concesionarios</t>
  </si>
  <si>
    <t>Asesorar en materia Economica - Financiera  integral en las actividades de los procesos de estructuración, análisis y revisión de los proyectos de APP de Iniciativa privada, en el marco de la Cuarta Generación de Concesiones, para los modos a cargo.</t>
  </si>
  <si>
    <t>Realizar asesoría económica - financiera en el análisis, modelación y estructuración financiera para nuevos proyectos de solicitudes de iniciativas portuarias</t>
  </si>
  <si>
    <t xml:space="preserve">Proyecto analizados y evaluados </t>
  </si>
  <si>
    <t>Pago vigencias futuras Santa Marta - Paraguachón</t>
  </si>
  <si>
    <t>Pago interventoria Santa Marta - Paraguchón VF</t>
  </si>
  <si>
    <t>Pago Interventoria Puente Camilo Torres - VF</t>
  </si>
  <si>
    <t>Vicepresidencia de Planeación, Riesgos y Entorno</t>
  </si>
  <si>
    <t>Pago seguimientos ambientales</t>
  </si>
  <si>
    <t>Pago Peritos prediales</t>
  </si>
  <si>
    <t>2401-0600-031</t>
  </si>
  <si>
    <t>2401-0600-005</t>
  </si>
  <si>
    <t>2401-0600-012</t>
  </si>
  <si>
    <t>2401-0600-006</t>
  </si>
  <si>
    <t>2401-600-007</t>
  </si>
  <si>
    <t>2401-0600-001</t>
  </si>
  <si>
    <t>2401-0600-008</t>
  </si>
  <si>
    <t>2401-0600-009</t>
  </si>
  <si>
    <t>2401-0600-010</t>
  </si>
  <si>
    <t>2401-0600-011</t>
  </si>
  <si>
    <t>2499-600-003</t>
  </si>
  <si>
    <t>2401-0600-003</t>
  </si>
  <si>
    <t>2404-600-001</t>
  </si>
  <si>
    <t>2405-600-001</t>
  </si>
  <si>
    <t>2499-600-001</t>
  </si>
  <si>
    <t>2499-600-002</t>
  </si>
  <si>
    <t>2499-600-004</t>
  </si>
  <si>
    <t>2401-0600-002</t>
  </si>
  <si>
    <t>2401-0600-004</t>
  </si>
  <si>
    <t>Contratar la asesoría logística para el corredor Buga – Buenaventura</t>
  </si>
  <si>
    <t>Mitigación impactos sobre biodiversidad</t>
  </si>
  <si>
    <t>Kilometros de Mejoramiento en vías concesionadas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</si>
  <si>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</si>
  <si>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</si>
  <si>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</si>
  <si>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</si>
  <si>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1.6. Asesorar otros sectores y entes territoriales en la estructuración y contratación de proyectos de infraestructura</t>
  </si>
  <si>
    <t xml:space="preserve">3.4. Desarrollar herramientas para divulgación oportuna de información confiable y relevante.
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</si>
  <si>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</si>
  <si>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</si>
  <si>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</si>
  <si>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</si>
  <si>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</si>
  <si>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</si>
  <si>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</si>
  <si>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</si>
  <si>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Adición Interventoría Contratos de Obra (01 enero a 28 de feb)</t>
  </si>
  <si>
    <t>Adición Dorada - Chiriguaná (01 marzo a 31 de mayo)</t>
  </si>
  <si>
    <t>Adición Interventoría Dorada - Chiriguaná (01 marzo a 31 de mayo)</t>
  </si>
  <si>
    <t>Contrato Menor Cuantía Control de Tráfico Bog - Bel (01 marzo a 31 de mayo)</t>
  </si>
  <si>
    <t>Contrato Menor Cuantía de Vigilancia Bog - Bel (01 marzo a 31 de mayo)</t>
  </si>
  <si>
    <t>Contrato Menor Cuantía de Pólizas Bog - Bel (01 marzo a 31 de mayo)</t>
  </si>
  <si>
    <t>Contrato de supervisor Bog - Bel (01 marzo a 31 de mayo)</t>
  </si>
  <si>
    <t>Nuevo Contrato de obra pública (01 junio a 31 de dic)</t>
  </si>
  <si>
    <t>Regiotram</t>
  </si>
  <si>
    <t xml:space="preserve">Suscribir actas de inicio de proyectos 4G </t>
  </si>
  <si>
    <t>1.5. Garantizar sinergia, aprendizaje y transición entre los proyectos existentes y los nuevos proyectos.</t>
  </si>
  <si>
    <t>Construcción Acciones populares Once de Noviembre, Juana Paula y El Recreo</t>
  </si>
  <si>
    <t xml:space="preserve">Obras de proteccion Marina en el sector Muchachitos </t>
  </si>
  <si>
    <t>Mantenimiento de la protección marina en el sector Los Muchachitos</t>
  </si>
  <si>
    <t xml:space="preserve">Interventoria Pereira la Victoria </t>
  </si>
  <si>
    <t>Incidente de Desacato (Box Culver CU Ipiales)</t>
  </si>
  <si>
    <t xml:space="preserve">Otras Obras Pendientes por definir </t>
  </si>
  <si>
    <t>Interventoria Rumichaca-Pasto-Chachagui</t>
  </si>
  <si>
    <t>Amigable componedor Bogota-Villavicencio</t>
  </si>
  <si>
    <t>Ampliación del Box Culvert - Ruta Caribe</t>
  </si>
  <si>
    <t>Reprogramación Ruta del sol 1</t>
  </si>
  <si>
    <t>Contrato de Gestión Predial para el proyecto ZMB</t>
  </si>
  <si>
    <t>Contrato de Gestión Predial para el proyecto BGG</t>
  </si>
  <si>
    <t>Implementación Plan de Reasentamientos</t>
  </si>
  <si>
    <t>Asesoria tecnica y financiera en la estructuracion de nuevos proyectos de APPs para los diferentes modos</t>
  </si>
  <si>
    <t>Representación judicial en los tribunales de arbitramento</t>
  </si>
  <si>
    <t>Evaluadores de APPs y de interventoria</t>
  </si>
  <si>
    <t>Conceptos jurídicos - URDANETA, VELEZ, PEAR &amp; ABDALLAH ABOGADOS SAS</t>
  </si>
  <si>
    <t>Asesoría jurídica especializada  para  absolver interrogantes específicos que la ANI considere de especial complejidad en relación con asuntos contractuales públicos</t>
  </si>
  <si>
    <t>Asesor para manejo de temas relacionados con trasparencia, daño antijurídico y buenas practicas</t>
  </si>
  <si>
    <t xml:space="preserve">Asesorar a la Vicepresidencia Jurídica en el seguimiento y actualización del Plan de mejoramiento de la Vicepresidencia </t>
  </si>
  <si>
    <t>Asesoría jurídica especializada para absolver interrogantes específicos que la ANI considere de especial complejidad en relación con asuntos contractuales GABRIEL DE VEGA PINZÓN</t>
  </si>
  <si>
    <t>Evaluación IP - KONFIRMA</t>
  </si>
  <si>
    <t xml:space="preserve">Asesorar en temas penales que sean de competencia de la Agencia (Bernate) </t>
  </si>
  <si>
    <t>Asesor Financiero Externo - Ruta 2</t>
  </si>
  <si>
    <t>Asesor Financiero Externo - MVVCC- IP Vía al Puerto</t>
  </si>
  <si>
    <t>Presidencia</t>
  </si>
  <si>
    <t>Convenio FDN</t>
  </si>
  <si>
    <t>Asesorias en temas de Planeación</t>
  </si>
  <si>
    <t xml:space="preserve">Asesorias temas procesos de expropiación judicial </t>
  </si>
  <si>
    <t>Vicepresidencia Administrativa</t>
  </si>
  <si>
    <t>Asesorias temas administrativos</t>
  </si>
  <si>
    <t>Rehabilitación, Mejoramiento, Construcción, Mantenimiento y Operación del corredor Cartagena-Barranquilla y Circunvalar de la Prosperidad de Atlantico y Bolivar</t>
  </si>
  <si>
    <t xml:space="preserve">Asesorar en temas penales que sean de competencia de la Agencia </t>
  </si>
  <si>
    <t xml:space="preserve">Contrato de Plan Maestro de Transporte Intermodal </t>
  </si>
  <si>
    <t>Contrato de apoyo Presidencia Posconflicto</t>
  </si>
  <si>
    <t>Vicepresidencia Gestión Contractual</t>
  </si>
  <si>
    <t>Recursos Necesidades aeropuertos</t>
  </si>
  <si>
    <t>Consultoria financiera revisión modelo ALLIED aeropuerto el Dorado</t>
  </si>
  <si>
    <t>Asesoria y capacitación análisis tributario</t>
  </si>
  <si>
    <t>Consultoria peritaje financero APM</t>
  </si>
  <si>
    <t>Fortalecimiento a la estrategía con la continuidad del licenciamiento en las herramientas, que permiten el desarrollo sostenible de los sistemas.</t>
  </si>
  <si>
    <t>Evaluar la viabilidad de implementar la metodología de medición de impacto de acuerdo con el estudio del Corredor Santana - Puerto Salgar -DNP</t>
  </si>
  <si>
    <t>Establecer los criterios y parámetros mínimos relacionados con el ruido y las vibraciones para la elaboración de Estudios de Impacto Ambiental  para el modo férreo</t>
  </si>
  <si>
    <t>Implementar mejoras en el contenido del  Apéndice Técnico Predial</t>
  </si>
  <si>
    <t>Contratar un experto en comunicaciones</t>
  </si>
  <si>
    <t>Adoptar e implementar los procedimientos necesarios para la ejecución del ciclo de defensa conforme con lo establecido por la Agencia Nacional de Defensa Jurídica del Estado</t>
  </si>
  <si>
    <t>Adjudicar el Proyecto Cúcuta-Pamplona</t>
  </si>
  <si>
    <t>Adjudicar proyectos 4G de iniciativa privada</t>
  </si>
  <si>
    <t>Evaluar técnica jurídica y financieramente las propuestas de proyectos de los diferentes modos</t>
  </si>
  <si>
    <t>Estructurar bajo el esquema de Iniciativa Pública el REGIOTRAM</t>
  </si>
  <si>
    <t>Presentar un informe relacionado con el papel de la ANI dentro de la segunda parte del PMT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</si>
  <si>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</si>
  <si>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</si>
  <si>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</si>
  <si>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>Estandarizar las reuniones de seguimiento de los proyectos</t>
  </si>
  <si>
    <t>Gestionar el desarrollo de procesos de consultas previas en los proyectos 4G</t>
  </si>
  <si>
    <t xml:space="preserve">2.1. Gestionar adecuadamente la etapa de pre-construcción de los proyectos para su terminación oportuna, garantizando el uso eficiente de recursos. </t>
  </si>
  <si>
    <t>Optimizar los resultados en los procesos de expropiación judicial a cargo de la ANI</t>
  </si>
  <si>
    <t>Disminuir la cantidad de demandas notificadas a la Agencia como resultado de la aplicación de las herramientas de prevención del daño antijurídico</t>
  </si>
  <si>
    <t>Adoptar el protocolo de conciliación conforme a los lineamientos establecidos por la Agencia Nacional de Defensa Judicial</t>
  </si>
  <si>
    <t>Incrementar el número de participantes (interventorías) en el concurso de Premio Nacional de Interventorías</t>
  </si>
  <si>
    <t>Actualizar el Código de Ética de la Entidad</t>
  </si>
  <si>
    <t xml:space="preserve">Divulgar e implementar el Código de Ética de la Entidad
</t>
  </si>
  <si>
    <t>Permear en toda la Entidad los temas de transparencia a través de un equipo interdisciplinario</t>
  </si>
  <si>
    <t>Automatizar el procedimiento de Atención al Ciudadano (PQR´S)</t>
  </si>
  <si>
    <t>Definir e implementar la ficha de evaluación para los procesos de contratación misionales</t>
  </si>
  <si>
    <t>Implementar acciones de socialización y relacionamiento con comunidades, instituciones y actores sociales representativos en los proyectos a cargo de la Entidad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</si>
  <si>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</si>
  <si>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</si>
  <si>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Realizar eventos de Rendición de Cuentas de la Entidad (mínimo 2 eventos)</t>
  </si>
  <si>
    <t>Institucionalizar la participación de los funcionarios de la Entidad en los eventos de Rendición de Cuentas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</si>
  <si>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</si>
  <si>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</si>
  <si>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Gestionar los trámites interinstitucionales necesarios para el desarrollo de los proyectos ante el Mininterior, ICANH y la ANLA</t>
  </si>
  <si>
    <t>Desarrollar reportes de información Institucional en diferentes escenarios para la divulgación oportuna de la información</t>
  </si>
  <si>
    <t>Formular la Política de Responsabilidad Social  Empresarial a manejar en los proyectos de concesión</t>
  </si>
  <si>
    <t>Formular e implementar la estrategia de participación y la metodología para el acompañamiento por parte de la ANI en proyectos sostenibles</t>
  </si>
  <si>
    <t>Generar una estrategia de posicionamiento en los medios de comunicación y hacer su medición</t>
  </si>
  <si>
    <t>3.6. Adelantar acciones para generar reconocimiento, favorabilidad y seguimiento por formadores de opinión.</t>
  </si>
  <si>
    <t>Implementar el Sistema de Gestión de la Seguridad y Salud en el trabajo</t>
  </si>
  <si>
    <t>Fortalecer el manejo de los datos para la gestión de la información con inteligencia de negocios</t>
  </si>
  <si>
    <t>Adelantar una consultoría para la implementación de peajes electrónicos con base en las buenas prácticas internacionales</t>
  </si>
  <si>
    <t>Implementar el sistema de gestión de seguridad de la información</t>
  </si>
  <si>
    <t>Implementar el Banco de Conceptos jurídicos de la Entidad como una herramienta de trabajo</t>
  </si>
  <si>
    <t>Implementar el Club de Interventorías para la actualización permanente y el desarrollo de buenas prácticas</t>
  </si>
  <si>
    <t>Elaborar un documento que reúna la experiencia generada en el desarrollo de los proyectos de cuarta generación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</si>
  <si>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</si>
  <si>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</si>
  <si>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 xml:space="preserve">Automatizar el procedimiento de pago por fiducia para los Contratistas </t>
  </si>
  <si>
    <t>Optimizar el licenciamiento del Software de la Entidad</t>
  </si>
  <si>
    <t>Dependencia</t>
  </si>
  <si>
    <t>Oficina de Control Interno</t>
  </si>
  <si>
    <t>Diseñar y difundir una estrategia para sensibilizar a los ciudadanos en cuanto a la estructuración de proyectos APP</t>
  </si>
  <si>
    <t xml:space="preserve">Normalizar y socializar el procedimiento de apoyo a otras entidades en la estructuración de APP´S  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</si>
  <si>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</si>
  <si>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</si>
  <si>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 xml:space="preserve">Hacer un informe semestral sobre el  cumplimiento e impacto del Plan de Inversiones en las diferentes concesiones portuarias </t>
  </si>
  <si>
    <t>Elaborar un informe sobre las obras de modernización en los proyectos de concesión aeroportuaria y las perspectivas en el mediano plazo</t>
  </si>
  <si>
    <t>Implementar mecanismos de formación en sistemas de información</t>
  </si>
  <si>
    <t xml:space="preserve">Realizar el seguimiento y medición de la variación en la cantidad de tutelas por vulneración del derecho de petición </t>
  </si>
  <si>
    <t>FOCO 1. Desarrollar infraestructura de transporte  generadora de conectividad, servicios de calidad, empleo y crecimiento sostenible, con responsabilidad social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</si>
  <si>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</si>
  <si>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</si>
  <si>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y toma de decisiones oportunas, basados en el trabajo en equipo</t>
  </si>
  <si>
    <t>PLAN DE ACCION VIGENCIA  2017</t>
  </si>
  <si>
    <t>Objetivo Estratégico</t>
  </si>
  <si>
    <t>Vice
Estructuración</t>
  </si>
  <si>
    <t>Número de Contratos suscritos</t>
  </si>
  <si>
    <t>Número de Contratos adjudicados</t>
  </si>
  <si>
    <t>Presentar los resultados de la consultoría para  los estudios y diseños a factibilidad del Dorado II</t>
  </si>
  <si>
    <t>Número de  Informes aprobados</t>
  </si>
  <si>
    <t>Vice Planeación</t>
  </si>
  <si>
    <t>Número de Equipos Estandarizados</t>
  </si>
  <si>
    <t>Número de procedimientos aprobados</t>
  </si>
  <si>
    <t>Número de reuniones de difusión</t>
  </si>
  <si>
    <t>Número de documentos creados y revisados</t>
  </si>
  <si>
    <t>Vice Gestión Contractual y Ejecutiva</t>
  </si>
  <si>
    <t>Número de actas de inicio suscritas</t>
  </si>
  <si>
    <t>Número de Actas de acompañamiento</t>
  </si>
  <si>
    <t>Construir nuevas calzadas en vías concesionadas</t>
  </si>
  <si>
    <t>Número de Km de nueva calzada</t>
  </si>
  <si>
    <t>Número de Km Mejorados</t>
  </si>
  <si>
    <t xml:space="preserve">Intervenir kilómetros bajo el esquema APP </t>
  </si>
  <si>
    <t>Número de Km Intervenidos</t>
  </si>
  <si>
    <t>Número de Puentes Vehiculares construidos</t>
  </si>
  <si>
    <t>Número de Puentes Peatonales Construidos</t>
  </si>
  <si>
    <t>Vice Gestión Contractual</t>
  </si>
  <si>
    <t>Suscribir un nuevo contrato de operación y mantenimiento para los corredores férreos Bogotá – Belencito y Dorada - Chiriguaná</t>
  </si>
  <si>
    <t>Implementar Plan de Reasentamientos</t>
  </si>
  <si>
    <t>Número de Planes Implementados</t>
  </si>
  <si>
    <t>Número de informes aprobados</t>
  </si>
  <si>
    <t>Vice Administrativa y Financiera</t>
  </si>
  <si>
    <t>Número de vicepresidencias formadas</t>
  </si>
  <si>
    <t>Número dePolíticas Formuladas</t>
  </si>
  <si>
    <t>Número de informes de seguimiento</t>
  </si>
  <si>
    <t>Número de Procedimientos adoptados</t>
  </si>
  <si>
    <t>% de disminución</t>
  </si>
  <si>
    <t>Número de protocolos adoptados</t>
  </si>
  <si>
    <t>Número de documentos definidos</t>
  </si>
  <si>
    <t>Número de documentos con propuesta de modelación</t>
  </si>
  <si>
    <t>Número de Participantes adicionales a los del periodo anterior</t>
  </si>
  <si>
    <t>Número de documentos actualizados</t>
  </si>
  <si>
    <t>Número de sensibilizaciones</t>
  </si>
  <si>
    <t>Número de informes presentados</t>
  </si>
  <si>
    <t>Número de procedimientos automatizados</t>
  </si>
  <si>
    <t>Vice Jurídica</t>
  </si>
  <si>
    <t>Número de fichas implementadas</t>
  </si>
  <si>
    <t>Número de eventos para la implementación de acciones</t>
  </si>
  <si>
    <t>Número de eventos realizados</t>
  </si>
  <si>
    <t>Número de informes en donde se certifique la asistencia de los funcionarios</t>
  </si>
  <si>
    <t>Número de protocolos establecidos</t>
  </si>
  <si>
    <t>Número de reuniones celebradas con entidades interinstitucionales</t>
  </si>
  <si>
    <t>Número de reportes presentados</t>
  </si>
  <si>
    <t>Número de modelos contables implementados</t>
  </si>
  <si>
    <t xml:space="preserve">Número de documentos </t>
  </si>
  <si>
    <t>Número de políticas formuladas</t>
  </si>
  <si>
    <t>Número de estrategias implementadas</t>
  </si>
  <si>
    <t>% de cumplimiento del plan</t>
  </si>
  <si>
    <t>Número de sistemas implementados</t>
  </si>
  <si>
    <t>Número de procedimientos estandarizados</t>
  </si>
  <si>
    <t>Crear los lineamientos de la Arquitectura Empresarial</t>
  </si>
  <si>
    <t>Número de documentos aprobados</t>
  </si>
  <si>
    <t>Número de informes de consultoría</t>
  </si>
  <si>
    <t>Número de informes de avance</t>
  </si>
  <si>
    <t>Número de banco de conceptos implementado</t>
  </si>
  <si>
    <t>Elaborar boletín de tráfico en las casetas de peaje</t>
  </si>
  <si>
    <t>Número de boletines de tráfico validados</t>
  </si>
  <si>
    <t>Número de documentos de gestión de recursos</t>
  </si>
  <si>
    <t>Número de informes</t>
  </si>
  <si>
    <t>79730000 memorando 20173080021653</t>
  </si>
  <si>
    <t>1.3.  Articular Interinstitucionalmente, los principales MEGAPROYECTOS dirigidos a generar zonas de desarrollo económico y social, en los cuales el ancla principal es la infraestructura de transporte.</t>
  </si>
  <si>
    <t>Vice
Estructuración / Vice Jurídica</t>
  </si>
  <si>
    <t>Contratar el servicio de polígráfo</t>
  </si>
  <si>
    <t>Realizar la transición del sistema a la norma ISO 9001:2015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</si>
</sst>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4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17" borderId="0" applyNumberFormat="0" applyBorder="0" applyAlignment="0" applyProtection="0"/>
    <xf numFmtId="0" fontId="45" fillId="27" borderId="0" applyNumberFormat="0" applyBorder="0" applyAlignment="0" applyProtection="0"/>
    <xf numFmtId="0" fontId="8" fillId="19" borderId="0" applyNumberFormat="0" applyBorder="0" applyAlignment="0" applyProtection="0"/>
    <xf numFmtId="0" fontId="45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1" applyNumberFormat="0" applyAlignment="0" applyProtection="0"/>
    <xf numFmtId="0" fontId="10" fillId="36" borderId="2" applyNumberFormat="0" applyAlignment="0" applyProtection="0"/>
    <xf numFmtId="0" fontId="48" fillId="37" borderId="3" applyNumberFormat="0" applyAlignment="0" applyProtection="0"/>
    <xf numFmtId="0" fontId="11" fillId="38" borderId="4" applyNumberFormat="0" applyAlignment="0" applyProtection="0"/>
    <xf numFmtId="0" fontId="49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8" fillId="40" borderId="0" applyNumberFormat="0" applyBorder="0" applyAlignment="0" applyProtection="0"/>
    <xf numFmtId="0" fontId="45" fillId="41" borderId="0" applyNumberFormat="0" applyBorder="0" applyAlignment="0" applyProtection="0"/>
    <xf numFmtId="0" fontId="8" fillId="42" borderId="0" applyNumberFormat="0" applyBorder="0" applyAlignment="0" applyProtection="0"/>
    <xf numFmtId="0" fontId="45" fillId="43" borderId="0" applyNumberFormat="0" applyBorder="0" applyAlignment="0" applyProtection="0"/>
    <xf numFmtId="0" fontId="8" fillId="44" borderId="0" applyNumberFormat="0" applyBorder="0" applyAlignment="0" applyProtection="0"/>
    <xf numFmtId="0" fontId="45" fillId="45" borderId="0" applyNumberFormat="0" applyBorder="0" applyAlignment="0" applyProtection="0"/>
    <xf numFmtId="0" fontId="8" fillId="29" borderId="0" applyNumberFormat="0" applyBorder="0" applyAlignment="0" applyProtection="0"/>
    <xf numFmtId="0" fontId="45" fillId="46" borderId="0" applyNumberFormat="0" applyBorder="0" applyAlignment="0" applyProtection="0"/>
    <xf numFmtId="0" fontId="8" fillId="31" borderId="0" applyNumberFormat="0" applyBorder="0" applyAlignment="0" applyProtection="0"/>
    <xf numFmtId="0" fontId="45" fillId="47" borderId="0" applyNumberFormat="0" applyBorder="0" applyAlignment="0" applyProtection="0"/>
    <xf numFmtId="0" fontId="8" fillId="48" borderId="0" applyNumberFormat="0" applyBorder="0" applyAlignment="0" applyProtection="0"/>
    <xf numFmtId="0" fontId="52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21" fillId="0" borderId="13" applyNumberFormat="0" applyFill="0" applyAlignment="0" applyProtection="0"/>
    <xf numFmtId="0" fontId="51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85">
    <xf numFmtId="0" fontId="0" fillId="0" borderId="0" xfId="0" applyFont="1" applyAlignment="1">
      <alignment/>
    </xf>
    <xf numFmtId="0" fontId="64" fillId="55" borderId="0" xfId="0" applyFont="1" applyFill="1" applyAlignment="1">
      <alignment vertical="center"/>
    </xf>
    <xf numFmtId="0" fontId="65" fillId="55" borderId="19" xfId="0" applyFont="1" applyFill="1" applyBorder="1" applyAlignment="1">
      <alignment vertical="center" wrapText="1"/>
    </xf>
    <xf numFmtId="187" fontId="33" fillId="55" borderId="19" xfId="101" applyNumberFormat="1" applyFont="1" applyFill="1" applyBorder="1" applyAlignment="1">
      <alignment horizontal="center" vertical="center" wrapText="1"/>
      <protection/>
    </xf>
    <xf numFmtId="187" fontId="66" fillId="55" borderId="19" xfId="96" applyNumberFormat="1" applyFont="1" applyFill="1" applyBorder="1" applyAlignment="1">
      <alignment vertical="center"/>
    </xf>
    <xf numFmtId="187" fontId="34" fillId="55" borderId="19" xfId="101" applyNumberFormat="1" applyFont="1" applyFill="1" applyBorder="1" applyAlignment="1">
      <alignment horizontal="center" vertical="center" wrapText="1"/>
      <protection/>
    </xf>
    <xf numFmtId="0" fontId="66" fillId="55" borderId="19" xfId="0" applyFont="1" applyFill="1" applyBorder="1" applyAlignment="1">
      <alignment vertical="center"/>
    </xf>
    <xf numFmtId="187" fontId="66" fillId="55" borderId="19" xfId="96" applyNumberFormat="1" applyFont="1" applyFill="1" applyBorder="1" applyAlignment="1">
      <alignment horizontal="center" vertical="center"/>
    </xf>
    <xf numFmtId="0" fontId="66" fillId="55" borderId="20" xfId="0" applyFont="1" applyFill="1" applyBorder="1" applyAlignment="1">
      <alignment horizontal="left" vertical="center" wrapText="1"/>
    </xf>
    <xf numFmtId="187" fontId="66" fillId="55" borderId="19" xfId="0" applyNumberFormat="1" applyFont="1" applyFill="1" applyBorder="1" applyAlignment="1">
      <alignment vertical="center"/>
    </xf>
    <xf numFmtId="0" fontId="66" fillId="55" borderId="20" xfId="0" applyFont="1" applyFill="1" applyBorder="1" applyAlignment="1">
      <alignment horizontal="left" vertical="center" wrapText="1" indent="1"/>
    </xf>
    <xf numFmtId="0" fontId="67" fillId="55" borderId="20" xfId="0" applyFont="1" applyFill="1" applyBorder="1" applyAlignment="1">
      <alignment vertical="center" wrapText="1"/>
    </xf>
    <xf numFmtId="0" fontId="66" fillId="55" borderId="21" xfId="0" applyFont="1" applyFill="1" applyBorder="1" applyAlignment="1">
      <alignment vertical="center"/>
    </xf>
    <xf numFmtId="0" fontId="33" fillId="55" borderId="21" xfId="101" applyFont="1" applyFill="1" applyBorder="1" applyAlignment="1">
      <alignment vertical="center" wrapText="1"/>
      <protection/>
    </xf>
    <xf numFmtId="188" fontId="34" fillId="55" borderId="19" xfId="101" applyNumberFormat="1" applyFont="1" applyFill="1" applyBorder="1" applyAlignment="1">
      <alignment horizontal="center" vertical="center" wrapText="1"/>
      <protection/>
    </xf>
    <xf numFmtId="187" fontId="35" fillId="55" borderId="19" xfId="101" applyNumberFormat="1" applyFont="1" applyFill="1" applyBorder="1" applyAlignment="1">
      <alignment horizontal="center" vertical="center" wrapText="1"/>
      <protection/>
    </xf>
    <xf numFmtId="187" fontId="36" fillId="55" borderId="19" xfId="101" applyNumberFormat="1" applyFont="1" applyFill="1" applyBorder="1" applyAlignment="1">
      <alignment horizontal="center" vertical="center" wrapText="1"/>
      <protection/>
    </xf>
    <xf numFmtId="187" fontId="68" fillId="55" borderId="19" xfId="0" applyNumberFormat="1" applyFont="1" applyFill="1" applyBorder="1" applyAlignment="1">
      <alignment vertical="center"/>
    </xf>
    <xf numFmtId="0" fontId="69" fillId="55" borderId="0" xfId="0" applyFont="1" applyFill="1" applyAlignment="1">
      <alignment horizontal="centerContinuous" vertical="center"/>
    </xf>
    <xf numFmtId="0" fontId="64" fillId="55" borderId="0" xfId="0" applyFont="1" applyFill="1" applyAlignment="1">
      <alignment horizontal="centerContinuous" vertical="center"/>
    </xf>
    <xf numFmtId="0" fontId="0" fillId="55" borderId="0" xfId="0" applyFill="1" applyAlignment="1">
      <alignment/>
    </xf>
    <xf numFmtId="0" fontId="70" fillId="55" borderId="0" xfId="0" applyFont="1" applyFill="1" applyAlignment="1">
      <alignment horizontal="center" vertical="center"/>
    </xf>
    <xf numFmtId="187" fontId="70" fillId="55" borderId="0" xfId="0" applyNumberFormat="1" applyFont="1" applyFill="1" applyAlignment="1">
      <alignment horizontal="center" vertical="center"/>
    </xf>
    <xf numFmtId="15" fontId="70" fillId="55" borderId="0" xfId="0" applyNumberFormat="1" applyFont="1" applyFill="1" applyAlignment="1">
      <alignment horizontal="center" vertical="center"/>
    </xf>
    <xf numFmtId="0" fontId="31" fillId="55" borderId="19" xfId="101" applyFont="1" applyFill="1" applyBorder="1" applyAlignment="1">
      <alignment horizontal="center" vertical="center" wrapText="1"/>
      <protection/>
    </xf>
    <xf numFmtId="0" fontId="31" fillId="55" borderId="21" xfId="101" applyFont="1" applyFill="1" applyBorder="1" applyAlignment="1">
      <alignment horizontal="center" vertical="center" wrapText="1"/>
      <protection/>
    </xf>
    <xf numFmtId="0" fontId="70" fillId="55" borderId="19" xfId="0" applyFont="1" applyFill="1" applyBorder="1" applyAlignment="1">
      <alignment horizontal="center" vertical="center"/>
    </xf>
    <xf numFmtId="0" fontId="33" fillId="55" borderId="19" xfId="101" applyFont="1" applyFill="1" applyBorder="1" applyAlignment="1">
      <alignment horizontal="center" vertical="center" wrapText="1"/>
      <protection/>
    </xf>
    <xf numFmtId="0" fontId="0" fillId="55" borderId="0" xfId="0" applyFill="1" applyBorder="1" applyAlignment="1">
      <alignment/>
    </xf>
    <xf numFmtId="0" fontId="68" fillId="55" borderId="22" xfId="0" applyFont="1" applyFill="1" applyBorder="1" applyAlignment="1">
      <alignment vertical="center"/>
    </xf>
    <xf numFmtId="0" fontId="68" fillId="55" borderId="23" xfId="0" applyFont="1" applyFill="1" applyBorder="1" applyAlignment="1">
      <alignment vertical="center"/>
    </xf>
    <xf numFmtId="187" fontId="66" fillId="55" borderId="23" xfId="0" applyNumberFormat="1" applyFont="1" applyFill="1" applyBorder="1" applyAlignment="1">
      <alignment vertical="center"/>
    </xf>
    <xf numFmtId="0" fontId="66" fillId="55" borderId="23" xfId="0" applyFont="1" applyFill="1" applyBorder="1" applyAlignment="1">
      <alignment vertical="center"/>
    </xf>
    <xf numFmtId="187" fontId="68" fillId="55" borderId="23" xfId="0" applyNumberFormat="1" applyFont="1" applyFill="1" applyBorder="1" applyAlignment="1">
      <alignment vertical="center"/>
    </xf>
    <xf numFmtId="0" fontId="36" fillId="55" borderId="19" xfId="101" applyFont="1" applyFill="1" applyBorder="1" applyAlignment="1">
      <alignment horizontal="center" vertical="center" wrapText="1"/>
      <protection/>
    </xf>
    <xf numFmtId="187" fontId="33" fillId="55" borderId="23" xfId="101" applyNumberFormat="1" applyFont="1" applyFill="1" applyBorder="1" applyAlignment="1">
      <alignment vertical="center" wrapText="1"/>
      <protection/>
    </xf>
    <xf numFmtId="187" fontId="0" fillId="55" borderId="0" xfId="0" applyNumberFormat="1" applyFill="1" applyAlignment="1">
      <alignment/>
    </xf>
    <xf numFmtId="0" fontId="33" fillId="55" borderId="20" xfId="101" applyFont="1" applyFill="1" applyBorder="1" applyAlignment="1">
      <alignment horizontal="center" vertical="center" wrapText="1"/>
      <protection/>
    </xf>
    <xf numFmtId="187" fontId="36" fillId="55" borderId="20" xfId="101" applyNumberFormat="1" applyFont="1" applyFill="1" applyBorder="1" applyAlignment="1">
      <alignment horizontal="center" vertical="center" wrapText="1"/>
      <protection/>
    </xf>
    <xf numFmtId="187" fontId="33" fillId="55" borderId="19" xfId="101" applyNumberFormat="1" applyFont="1" applyFill="1" applyBorder="1" applyAlignment="1">
      <alignment vertical="center" wrapText="1"/>
      <protection/>
    </xf>
    <xf numFmtId="0" fontId="34" fillId="55" borderId="19" xfId="101" applyFont="1" applyFill="1" applyBorder="1" applyAlignment="1">
      <alignment horizontal="center" vertical="center" wrapText="1"/>
      <protection/>
    </xf>
    <xf numFmtId="0" fontId="65" fillId="55" borderId="19" xfId="0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15" fontId="71" fillId="0" borderId="0" xfId="0" applyNumberFormat="1" applyFont="1" applyAlignment="1">
      <alignment vertical="center"/>
    </xf>
    <xf numFmtId="0" fontId="73" fillId="56" borderId="19" xfId="0" applyFont="1" applyFill="1" applyBorder="1" applyAlignment="1">
      <alignment horizontal="center" vertical="center"/>
    </xf>
    <xf numFmtId="0" fontId="73" fillId="56" borderId="19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74" fillId="55" borderId="19" xfId="0" applyFont="1" applyFill="1" applyBorder="1" applyAlignment="1">
      <alignment horizontal="justify" vertical="center" wrapText="1"/>
    </xf>
    <xf numFmtId="0" fontId="74" fillId="0" borderId="19" xfId="0" applyFont="1" applyFill="1" applyBorder="1" applyAlignment="1">
      <alignment horizontal="center" vertical="center" wrapText="1"/>
    </xf>
    <xf numFmtId="37" fontId="74" fillId="0" borderId="19" xfId="0" applyNumberFormat="1" applyFont="1" applyFill="1" applyBorder="1" applyAlignment="1">
      <alignment horizontal="center" vertical="center"/>
    </xf>
    <xf numFmtId="39" fontId="71" fillId="0" borderId="0" xfId="0" applyNumberFormat="1" applyFont="1" applyFill="1" applyAlignment="1">
      <alignment vertical="center"/>
    </xf>
    <xf numFmtId="4" fontId="74" fillId="0" borderId="19" xfId="0" applyNumberFormat="1" applyFont="1" applyBorder="1" applyAlignment="1">
      <alignment horizontal="justify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justify" vertical="center" wrapText="1"/>
    </xf>
    <xf numFmtId="0" fontId="71" fillId="0" borderId="0" xfId="0" applyNumberFormat="1" applyFont="1" applyFill="1" applyAlignment="1">
      <alignment vertical="center"/>
    </xf>
    <xf numFmtId="0" fontId="74" fillId="0" borderId="19" xfId="111" applyNumberFormat="1" applyFont="1" applyFill="1" applyBorder="1" applyAlignment="1">
      <alignment horizontal="center" vertical="center"/>
    </xf>
    <xf numFmtId="9" fontId="74" fillId="0" borderId="19" xfId="111" applyFont="1" applyFill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left" vertical="center" wrapText="1"/>
    </xf>
    <xf numFmtId="0" fontId="74" fillId="55" borderId="19" xfId="0" applyFont="1" applyFill="1" applyBorder="1" applyAlignment="1">
      <alignment vertical="center" wrapText="1"/>
    </xf>
    <xf numFmtId="0" fontId="74" fillId="55" borderId="19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left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0" fontId="74" fillId="55" borderId="19" xfId="0" applyFont="1" applyFill="1" applyBorder="1" applyAlignment="1">
      <alignment horizontal="left" vertical="center" wrapText="1"/>
    </xf>
    <xf numFmtId="0" fontId="74" fillId="55" borderId="19" xfId="111" applyNumberFormat="1" applyFont="1" applyFill="1" applyBorder="1" applyAlignment="1">
      <alignment horizontal="center" vertical="center"/>
    </xf>
    <xf numFmtId="0" fontId="74" fillId="0" borderId="19" xfId="0" applyNumberFormat="1" applyFont="1" applyBorder="1" applyAlignment="1">
      <alignment horizontal="center" vertical="center"/>
    </xf>
    <xf numFmtId="9" fontId="74" fillId="0" borderId="19" xfId="111" applyFont="1" applyBorder="1" applyAlignment="1">
      <alignment horizontal="center" vertical="center" wrapText="1"/>
    </xf>
    <xf numFmtId="9" fontId="74" fillId="0" borderId="19" xfId="111" applyFont="1" applyFill="1" applyBorder="1" applyAlignment="1">
      <alignment horizontal="center" vertical="center"/>
    </xf>
    <xf numFmtId="0" fontId="74" fillId="0" borderId="19" xfId="111" applyNumberFormat="1" applyFont="1" applyBorder="1" applyAlignment="1">
      <alignment horizontal="center" vertical="center" wrapText="1"/>
    </xf>
    <xf numFmtId="4" fontId="74" fillId="55" borderId="19" xfId="0" applyNumberFormat="1" applyFont="1" applyFill="1" applyBorder="1" applyAlignment="1">
      <alignment horizontal="justify" vertical="center" wrapText="1"/>
    </xf>
    <xf numFmtId="4" fontId="74" fillId="55" borderId="19" xfId="0" applyNumberFormat="1" applyFont="1" applyFill="1" applyBorder="1" applyAlignment="1">
      <alignment vertical="center" wrapText="1"/>
    </xf>
    <xf numFmtId="187" fontId="66" fillId="55" borderId="0" xfId="0" applyNumberFormat="1" applyFont="1" applyFill="1" applyAlignment="1">
      <alignment/>
    </xf>
    <xf numFmtId="0" fontId="66" fillId="55" borderId="0" xfId="0" applyFont="1" applyFill="1" applyAlignment="1">
      <alignment/>
    </xf>
    <xf numFmtId="0" fontId="75" fillId="0" borderId="0" xfId="0" applyFont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4" fillId="55" borderId="19" xfId="0" applyFont="1" applyFill="1" applyBorder="1" applyAlignment="1">
      <alignment horizontal="justify" vertical="center" wrapText="1"/>
    </xf>
    <xf numFmtId="0" fontId="74" fillId="0" borderId="19" xfId="0" applyFont="1" applyBorder="1" applyAlignment="1">
      <alignment horizontal="justify" vertical="center" wrapText="1"/>
    </xf>
    <xf numFmtId="0" fontId="74" fillId="55" borderId="19" xfId="0" applyFont="1" applyFill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justify" vertical="center" wrapText="1"/>
    </xf>
    <xf numFmtId="0" fontId="33" fillId="55" borderId="22" xfId="101" applyFont="1" applyFill="1" applyBorder="1" applyAlignment="1">
      <alignment horizontal="left" vertical="center" wrapText="1"/>
      <protection/>
    </xf>
    <xf numFmtId="0" fontId="33" fillId="55" borderId="23" xfId="101" applyFont="1" applyFill="1" applyBorder="1" applyAlignment="1">
      <alignment horizontal="left" vertical="center" wrapText="1"/>
      <protection/>
    </xf>
    <xf numFmtId="0" fontId="63" fillId="55" borderId="0" xfId="0" applyFont="1" applyFill="1" applyAlignment="1">
      <alignment horizontal="center" vertical="center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showGridLines="0" tabSelected="1" zoomScale="85" zoomScaleNormal="85" zoomScalePageLayoutView="0" workbookViewId="0" topLeftCell="A1">
      <selection activeCell="D72" sqref="D72"/>
    </sheetView>
  </sheetViews>
  <sheetFormatPr defaultColWidth="11.421875" defaultRowHeight="15"/>
  <cols>
    <col min="1" max="1" width="2.7109375" style="43" customWidth="1"/>
    <col min="2" max="2" width="56.7109375" style="43" customWidth="1"/>
    <col min="3" max="3" width="22.57421875" style="43" customWidth="1"/>
    <col min="4" max="4" width="55.7109375" style="43" customWidth="1"/>
    <col min="5" max="5" width="18.421875" style="44" customWidth="1"/>
    <col min="6" max="6" width="13.8515625" style="43" customWidth="1"/>
    <col min="7" max="10" width="10.57421875" style="43" customWidth="1"/>
    <col min="11" max="16384" width="11.421875" style="43" customWidth="1"/>
  </cols>
  <sheetData>
    <row r="1" ht="13.5">
      <c r="D1" s="43" t="s">
        <v>12</v>
      </c>
    </row>
    <row r="2" spans="2:10" ht="23.25">
      <c r="B2" s="76" t="s">
        <v>14</v>
      </c>
      <c r="C2" s="76"/>
      <c r="D2" s="76"/>
      <c r="E2" s="76"/>
      <c r="F2" s="76"/>
      <c r="G2" s="76"/>
      <c r="H2" s="76"/>
      <c r="I2" s="76"/>
      <c r="J2" s="76"/>
    </row>
    <row r="3" spans="2:10" ht="23.25">
      <c r="B3" s="76" t="s">
        <v>257</v>
      </c>
      <c r="C3" s="76"/>
      <c r="D3" s="76"/>
      <c r="E3" s="76"/>
      <c r="F3" s="76"/>
      <c r="G3" s="76"/>
      <c r="H3" s="76"/>
      <c r="I3" s="76"/>
      <c r="J3" s="76"/>
    </row>
    <row r="4" spans="2:10" ht="15.75">
      <c r="B4" s="45"/>
      <c r="C4" s="45"/>
      <c r="D4" s="45"/>
      <c r="E4" s="46"/>
      <c r="F4" s="45"/>
      <c r="G4" s="45"/>
      <c r="H4" s="45"/>
      <c r="I4" s="45"/>
      <c r="J4" s="47"/>
    </row>
    <row r="5" spans="2:10" ht="18">
      <c r="B5" s="77" t="s">
        <v>253</v>
      </c>
      <c r="C5" s="77"/>
      <c r="D5" s="77"/>
      <c r="E5" s="77"/>
      <c r="F5" s="77"/>
      <c r="G5" s="77"/>
      <c r="H5" s="77"/>
      <c r="I5" s="77"/>
      <c r="J5" s="77"/>
    </row>
    <row r="6" spans="2:10" ht="13.5">
      <c r="B6" s="48" t="s">
        <v>258</v>
      </c>
      <c r="C6" s="49" t="s">
        <v>243</v>
      </c>
      <c r="D6" s="48" t="s">
        <v>4</v>
      </c>
      <c r="E6" s="49" t="s">
        <v>5</v>
      </c>
      <c r="F6" s="48" t="s">
        <v>6</v>
      </c>
      <c r="G6" s="48" t="s">
        <v>8</v>
      </c>
      <c r="H6" s="48" t="s">
        <v>9</v>
      </c>
      <c r="I6" s="48" t="s">
        <v>10</v>
      </c>
      <c r="J6" s="48" t="s">
        <v>11</v>
      </c>
    </row>
    <row r="7" spans="2:12" s="50" customFormat="1" ht="25.5">
      <c r="B7" s="51" t="s">
        <v>205</v>
      </c>
      <c r="C7" s="51" t="s">
        <v>259</v>
      </c>
      <c r="D7" s="51" t="s">
        <v>199</v>
      </c>
      <c r="E7" s="52" t="s">
        <v>260</v>
      </c>
      <c r="F7" s="52">
        <v>1</v>
      </c>
      <c r="G7" s="53">
        <v>1</v>
      </c>
      <c r="H7" s="53">
        <v>0</v>
      </c>
      <c r="I7" s="53">
        <v>0</v>
      </c>
      <c r="J7" s="53">
        <v>0</v>
      </c>
      <c r="K7" s="54"/>
      <c r="L7" s="54"/>
    </row>
    <row r="8" spans="2:12" s="50" customFormat="1" ht="25.5">
      <c r="B8" s="51" t="s">
        <v>206</v>
      </c>
      <c r="C8" s="51" t="s">
        <v>259</v>
      </c>
      <c r="D8" s="51" t="s">
        <v>200</v>
      </c>
      <c r="E8" s="52" t="s">
        <v>261</v>
      </c>
      <c r="F8" s="52">
        <v>4</v>
      </c>
      <c r="G8" s="53">
        <v>1</v>
      </c>
      <c r="H8" s="53">
        <v>1</v>
      </c>
      <c r="I8" s="53">
        <v>1</v>
      </c>
      <c r="J8" s="53">
        <v>1</v>
      </c>
      <c r="L8" s="54"/>
    </row>
    <row r="9" spans="2:10" ht="25.5">
      <c r="B9" s="78" t="s">
        <v>323</v>
      </c>
      <c r="C9" s="51" t="s">
        <v>259</v>
      </c>
      <c r="D9" s="51" t="s">
        <v>262</v>
      </c>
      <c r="E9" s="52" t="s">
        <v>263</v>
      </c>
      <c r="F9" s="52">
        <v>4</v>
      </c>
      <c r="G9" s="53">
        <v>0</v>
      </c>
      <c r="H9" s="53">
        <v>1</v>
      </c>
      <c r="I9" s="53">
        <v>0</v>
      </c>
      <c r="J9" s="53">
        <v>3</v>
      </c>
    </row>
    <row r="10" spans="2:10" ht="25.5">
      <c r="B10" s="78"/>
      <c r="C10" s="51" t="s">
        <v>324</v>
      </c>
      <c r="D10" s="51" t="s">
        <v>201</v>
      </c>
      <c r="E10" s="52" t="s">
        <v>99</v>
      </c>
      <c r="F10" s="52">
        <v>5</v>
      </c>
      <c r="G10" s="53">
        <v>0</v>
      </c>
      <c r="H10" s="53">
        <v>1</v>
      </c>
      <c r="I10" s="53">
        <v>1</v>
      </c>
      <c r="J10" s="53">
        <v>3</v>
      </c>
    </row>
    <row r="11" spans="2:10" s="50" customFormat="1" ht="25.5">
      <c r="B11" s="78"/>
      <c r="C11" s="51" t="s">
        <v>259</v>
      </c>
      <c r="D11" s="51" t="s">
        <v>202</v>
      </c>
      <c r="E11" s="52" t="s">
        <v>260</v>
      </c>
      <c r="F11" s="52">
        <v>1</v>
      </c>
      <c r="G11" s="53">
        <v>0</v>
      </c>
      <c r="H11" s="53">
        <v>0</v>
      </c>
      <c r="I11" s="53">
        <v>1</v>
      </c>
      <c r="J11" s="53">
        <v>0</v>
      </c>
    </row>
    <row r="12" spans="2:10" ht="25.5">
      <c r="B12" s="55" t="s">
        <v>204</v>
      </c>
      <c r="C12" s="55" t="s">
        <v>178</v>
      </c>
      <c r="D12" s="72" t="s">
        <v>203</v>
      </c>
      <c r="E12" s="52" t="s">
        <v>263</v>
      </c>
      <c r="F12" s="56">
        <v>3</v>
      </c>
      <c r="G12" s="53">
        <v>0</v>
      </c>
      <c r="H12" s="53">
        <v>1</v>
      </c>
      <c r="I12" s="53">
        <v>1</v>
      </c>
      <c r="J12" s="53">
        <v>1</v>
      </c>
    </row>
    <row r="13" spans="2:12" s="50" customFormat="1" ht="25.5">
      <c r="B13" s="79" t="s">
        <v>152</v>
      </c>
      <c r="C13" s="51" t="s">
        <v>264</v>
      </c>
      <c r="D13" s="51" t="s">
        <v>196</v>
      </c>
      <c r="E13" s="52" t="s">
        <v>263</v>
      </c>
      <c r="F13" s="56">
        <v>1</v>
      </c>
      <c r="G13" s="53">
        <v>0</v>
      </c>
      <c r="H13" s="53">
        <v>0</v>
      </c>
      <c r="I13" s="53">
        <v>0</v>
      </c>
      <c r="J13" s="53">
        <v>1</v>
      </c>
      <c r="K13" s="54"/>
      <c r="L13" s="58"/>
    </row>
    <row r="14" spans="2:12" s="50" customFormat="1" ht="25.5">
      <c r="B14" s="79"/>
      <c r="C14" s="51" t="s">
        <v>264</v>
      </c>
      <c r="D14" s="51" t="s">
        <v>207</v>
      </c>
      <c r="E14" s="56" t="s">
        <v>265</v>
      </c>
      <c r="F14" s="59">
        <v>78</v>
      </c>
      <c r="G14" s="53">
        <v>14</v>
      </c>
      <c r="H14" s="53">
        <v>26</v>
      </c>
      <c r="I14" s="53">
        <v>24</v>
      </c>
      <c r="J14" s="53">
        <v>14</v>
      </c>
      <c r="K14" s="54"/>
      <c r="L14" s="58"/>
    </row>
    <row r="15" spans="2:10" ht="38.25">
      <c r="B15" s="80" t="s">
        <v>132</v>
      </c>
      <c r="C15" s="51" t="s">
        <v>259</v>
      </c>
      <c r="D15" s="51" t="s">
        <v>246</v>
      </c>
      <c r="E15" s="52" t="s">
        <v>266</v>
      </c>
      <c r="F15" s="52">
        <v>1</v>
      </c>
      <c r="G15" s="53">
        <v>0</v>
      </c>
      <c r="H15" s="53">
        <v>1</v>
      </c>
      <c r="I15" s="53">
        <v>0</v>
      </c>
      <c r="J15" s="53">
        <v>0</v>
      </c>
    </row>
    <row r="16" spans="2:10" ht="25.5">
      <c r="B16" s="80"/>
      <c r="C16" s="51" t="s">
        <v>259</v>
      </c>
      <c r="D16" s="51" t="s">
        <v>245</v>
      </c>
      <c r="E16" s="52" t="s">
        <v>267</v>
      </c>
      <c r="F16" s="52">
        <v>2</v>
      </c>
      <c r="G16" s="53">
        <v>0</v>
      </c>
      <c r="H16" s="53">
        <v>0</v>
      </c>
      <c r="I16" s="53">
        <v>1</v>
      </c>
      <c r="J16" s="53">
        <v>1</v>
      </c>
    </row>
    <row r="17" spans="2:10" ht="25.5">
      <c r="B17" s="51" t="s">
        <v>247</v>
      </c>
      <c r="C17" s="51" t="s">
        <v>264</v>
      </c>
      <c r="D17" s="51" t="s">
        <v>248</v>
      </c>
      <c r="E17" s="52" t="s">
        <v>268</v>
      </c>
      <c r="F17" s="52">
        <v>1</v>
      </c>
      <c r="G17" s="53">
        <v>0</v>
      </c>
      <c r="H17" s="53">
        <v>0</v>
      </c>
      <c r="I17" s="53">
        <v>0</v>
      </c>
      <c r="J17" s="53">
        <v>1</v>
      </c>
    </row>
    <row r="18" spans="2:10" ht="18">
      <c r="B18" s="77" t="s">
        <v>254</v>
      </c>
      <c r="C18" s="77"/>
      <c r="D18" s="77"/>
      <c r="E18" s="77"/>
      <c r="F18" s="77"/>
      <c r="G18" s="77"/>
      <c r="H18" s="77"/>
      <c r="I18" s="77"/>
      <c r="J18" s="77"/>
    </row>
    <row r="19" spans="2:10" ht="13.5">
      <c r="B19" s="48" t="s">
        <v>258</v>
      </c>
      <c r="C19" s="49" t="s">
        <v>243</v>
      </c>
      <c r="D19" s="48" t="s">
        <v>4</v>
      </c>
      <c r="E19" s="49" t="s">
        <v>5</v>
      </c>
      <c r="F19" s="48" t="s">
        <v>6</v>
      </c>
      <c r="G19" s="48" t="s">
        <v>8</v>
      </c>
      <c r="H19" s="48" t="s">
        <v>9</v>
      </c>
      <c r="I19" s="48" t="s">
        <v>10</v>
      </c>
      <c r="J19" s="48" t="s">
        <v>11</v>
      </c>
    </row>
    <row r="20" spans="2:10" ht="25.5">
      <c r="B20" s="80" t="s">
        <v>209</v>
      </c>
      <c r="C20" s="51" t="s">
        <v>269</v>
      </c>
      <c r="D20" s="51" t="s">
        <v>151</v>
      </c>
      <c r="E20" s="52" t="s">
        <v>270</v>
      </c>
      <c r="F20" s="52">
        <v>6</v>
      </c>
      <c r="G20" s="53">
        <v>1</v>
      </c>
      <c r="H20" s="53">
        <v>3</v>
      </c>
      <c r="I20" s="53">
        <v>1</v>
      </c>
      <c r="J20" s="53">
        <v>1</v>
      </c>
    </row>
    <row r="21" spans="2:10" ht="25.5">
      <c r="B21" s="80"/>
      <c r="C21" s="51" t="s">
        <v>264</v>
      </c>
      <c r="D21" s="51" t="s">
        <v>208</v>
      </c>
      <c r="E21" s="52" t="s">
        <v>271</v>
      </c>
      <c r="F21" s="52">
        <v>26</v>
      </c>
      <c r="G21" s="53">
        <v>7</v>
      </c>
      <c r="H21" s="53">
        <v>7</v>
      </c>
      <c r="I21" s="53">
        <v>6</v>
      </c>
      <c r="J21" s="53">
        <v>6</v>
      </c>
    </row>
    <row r="22" spans="2:10" ht="25.5">
      <c r="B22" s="78" t="s">
        <v>128</v>
      </c>
      <c r="C22" s="51" t="s">
        <v>269</v>
      </c>
      <c r="D22" s="51" t="s">
        <v>272</v>
      </c>
      <c r="E22" s="52" t="s">
        <v>273</v>
      </c>
      <c r="F22" s="52">
        <v>282</v>
      </c>
      <c r="G22" s="53">
        <v>22</v>
      </c>
      <c r="H22" s="53">
        <v>61</v>
      </c>
      <c r="I22" s="53">
        <v>105</v>
      </c>
      <c r="J22" s="53">
        <v>94</v>
      </c>
    </row>
    <row r="23" spans="2:10" ht="25.5">
      <c r="B23" s="78"/>
      <c r="C23" s="51" t="s">
        <v>269</v>
      </c>
      <c r="D23" s="51" t="s">
        <v>127</v>
      </c>
      <c r="E23" s="52" t="s">
        <v>274</v>
      </c>
      <c r="F23" s="52">
        <v>579</v>
      </c>
      <c r="G23" s="53">
        <v>18.38</v>
      </c>
      <c r="H23" s="53">
        <v>141.12</v>
      </c>
      <c r="I23" s="53">
        <v>128.08</v>
      </c>
      <c r="J23" s="53">
        <v>291.48</v>
      </c>
    </row>
    <row r="24" spans="2:10" ht="25.5">
      <c r="B24" s="78"/>
      <c r="C24" s="51" t="s">
        <v>269</v>
      </c>
      <c r="D24" s="51" t="s">
        <v>275</v>
      </c>
      <c r="E24" s="52" t="s">
        <v>276</v>
      </c>
      <c r="F24" s="52">
        <v>585</v>
      </c>
      <c r="G24" s="53">
        <v>53</v>
      </c>
      <c r="H24" s="53">
        <v>388</v>
      </c>
      <c r="I24" s="53">
        <v>68</v>
      </c>
      <c r="J24" s="53">
        <v>76</v>
      </c>
    </row>
    <row r="25" spans="2:10" ht="25.5">
      <c r="B25" s="78"/>
      <c r="C25" s="51" t="s">
        <v>269</v>
      </c>
      <c r="D25" s="51" t="s">
        <v>129</v>
      </c>
      <c r="E25" s="52" t="s">
        <v>277</v>
      </c>
      <c r="F25" s="52">
        <v>45</v>
      </c>
      <c r="G25" s="53">
        <v>3</v>
      </c>
      <c r="H25" s="53">
        <v>6</v>
      </c>
      <c r="I25" s="53">
        <v>4</v>
      </c>
      <c r="J25" s="53">
        <v>32</v>
      </c>
    </row>
    <row r="26" spans="2:10" ht="25.5">
      <c r="B26" s="78"/>
      <c r="C26" s="51" t="s">
        <v>269</v>
      </c>
      <c r="D26" s="51" t="s">
        <v>130</v>
      </c>
      <c r="E26" s="52" t="s">
        <v>278</v>
      </c>
      <c r="F26" s="52">
        <v>12</v>
      </c>
      <c r="G26" s="53">
        <v>1</v>
      </c>
      <c r="H26" s="53">
        <v>4</v>
      </c>
      <c r="I26" s="53">
        <v>0</v>
      </c>
      <c r="J26" s="53">
        <v>7</v>
      </c>
    </row>
    <row r="27" spans="2:10" ht="25.5">
      <c r="B27" s="78"/>
      <c r="C27" s="51" t="s">
        <v>264</v>
      </c>
      <c r="D27" s="51" t="s">
        <v>210</v>
      </c>
      <c r="E27" s="52" t="s">
        <v>260</v>
      </c>
      <c r="F27" s="52">
        <v>2</v>
      </c>
      <c r="G27" s="53">
        <v>0</v>
      </c>
      <c r="H27" s="53">
        <v>1</v>
      </c>
      <c r="I27" s="53">
        <v>1</v>
      </c>
      <c r="J27" s="53">
        <v>0</v>
      </c>
    </row>
    <row r="28" spans="2:10" ht="25.5">
      <c r="B28" s="78"/>
      <c r="C28" s="51" t="s">
        <v>279</v>
      </c>
      <c r="D28" s="51" t="s">
        <v>280</v>
      </c>
      <c r="E28" s="52" t="s">
        <v>260</v>
      </c>
      <c r="F28" s="52">
        <v>1</v>
      </c>
      <c r="G28" s="53">
        <v>0</v>
      </c>
      <c r="H28" s="53">
        <v>1</v>
      </c>
      <c r="I28" s="53">
        <v>0</v>
      </c>
      <c r="J28" s="53">
        <v>0</v>
      </c>
    </row>
    <row r="29" spans="2:10" ht="25.5">
      <c r="B29" s="78"/>
      <c r="C29" s="51" t="s">
        <v>279</v>
      </c>
      <c r="D29" s="51" t="s">
        <v>281</v>
      </c>
      <c r="E29" s="52" t="s">
        <v>282</v>
      </c>
      <c r="F29" s="52">
        <v>2</v>
      </c>
      <c r="G29" s="53">
        <v>0</v>
      </c>
      <c r="H29" s="53">
        <v>0</v>
      </c>
      <c r="I29" s="53">
        <v>1</v>
      </c>
      <c r="J29" s="53">
        <v>0</v>
      </c>
    </row>
    <row r="30" spans="2:10" ht="25.5">
      <c r="B30" s="78"/>
      <c r="C30" s="51" t="s">
        <v>279</v>
      </c>
      <c r="D30" s="51" t="s">
        <v>249</v>
      </c>
      <c r="E30" s="52" t="s">
        <v>283</v>
      </c>
      <c r="F30" s="52">
        <v>2</v>
      </c>
      <c r="G30" s="53">
        <v>0</v>
      </c>
      <c r="H30" s="53">
        <v>0</v>
      </c>
      <c r="I30" s="53">
        <v>1</v>
      </c>
      <c r="J30" s="53">
        <v>1</v>
      </c>
    </row>
    <row r="31" spans="2:10" ht="25.5">
      <c r="B31" s="78"/>
      <c r="C31" s="51" t="s">
        <v>279</v>
      </c>
      <c r="D31" s="51" t="s">
        <v>250</v>
      </c>
      <c r="E31" s="52" t="s">
        <v>283</v>
      </c>
      <c r="F31" s="52">
        <v>2</v>
      </c>
      <c r="G31" s="53">
        <v>0</v>
      </c>
      <c r="H31" s="53">
        <v>0</v>
      </c>
      <c r="I31" s="53">
        <v>1</v>
      </c>
      <c r="J31" s="53">
        <v>1</v>
      </c>
    </row>
    <row r="32" spans="2:10" ht="25.5">
      <c r="B32" s="78" t="s">
        <v>131</v>
      </c>
      <c r="C32" s="51" t="s">
        <v>264</v>
      </c>
      <c r="D32" s="51" t="s">
        <v>207</v>
      </c>
      <c r="E32" s="56" t="s">
        <v>265</v>
      </c>
      <c r="F32" s="59">
        <v>78</v>
      </c>
      <c r="G32" s="53">
        <v>14</v>
      </c>
      <c r="H32" s="53">
        <v>26</v>
      </c>
      <c r="I32" s="53">
        <v>24</v>
      </c>
      <c r="J32" s="53">
        <v>14</v>
      </c>
    </row>
    <row r="33" spans="2:10" ht="38.25">
      <c r="B33" s="78"/>
      <c r="C33" s="51" t="s">
        <v>284</v>
      </c>
      <c r="D33" s="51" t="s">
        <v>251</v>
      </c>
      <c r="E33" s="52" t="s">
        <v>285</v>
      </c>
      <c r="F33" s="52">
        <v>3</v>
      </c>
      <c r="G33" s="53">
        <v>0</v>
      </c>
      <c r="H33" s="53">
        <v>0</v>
      </c>
      <c r="I33" s="53">
        <v>0</v>
      </c>
      <c r="J33" s="53">
        <v>3</v>
      </c>
    </row>
    <row r="34" spans="2:10" ht="25.5">
      <c r="B34" s="78" t="s">
        <v>140</v>
      </c>
      <c r="C34" s="51" t="s">
        <v>41</v>
      </c>
      <c r="D34" s="51" t="s">
        <v>81</v>
      </c>
      <c r="E34" s="52" t="s">
        <v>286</v>
      </c>
      <c r="F34" s="52">
        <v>2</v>
      </c>
      <c r="G34" s="53">
        <v>0</v>
      </c>
      <c r="H34" s="53">
        <v>1</v>
      </c>
      <c r="I34" s="53">
        <v>0</v>
      </c>
      <c r="J34" s="53">
        <v>1</v>
      </c>
    </row>
    <row r="35" spans="2:10" ht="25.5">
      <c r="B35" s="78"/>
      <c r="C35" s="51" t="s">
        <v>41</v>
      </c>
      <c r="D35" s="51" t="s">
        <v>252</v>
      </c>
      <c r="E35" s="52" t="s">
        <v>287</v>
      </c>
      <c r="F35" s="52">
        <v>2</v>
      </c>
      <c r="G35" s="53">
        <v>0</v>
      </c>
      <c r="H35" s="53">
        <v>0</v>
      </c>
      <c r="I35" s="53">
        <v>1</v>
      </c>
      <c r="J35" s="53">
        <v>1</v>
      </c>
    </row>
    <row r="36" spans="2:10" ht="38.25">
      <c r="B36" s="78"/>
      <c r="C36" s="51" t="s">
        <v>41</v>
      </c>
      <c r="D36" s="51" t="s">
        <v>198</v>
      </c>
      <c r="E36" s="52" t="s">
        <v>288</v>
      </c>
      <c r="F36" s="52">
        <v>6</v>
      </c>
      <c r="G36" s="53">
        <v>0</v>
      </c>
      <c r="H36" s="53">
        <v>0</v>
      </c>
      <c r="I36" s="53">
        <v>6</v>
      </c>
      <c r="J36" s="53">
        <v>0</v>
      </c>
    </row>
    <row r="37" spans="2:10" ht="25.5">
      <c r="B37" s="78"/>
      <c r="C37" s="51" t="s">
        <v>41</v>
      </c>
      <c r="D37" s="51" t="s">
        <v>211</v>
      </c>
      <c r="E37" s="52" t="s">
        <v>289</v>
      </c>
      <c r="F37" s="52">
        <v>1</v>
      </c>
      <c r="G37" s="53">
        <v>0</v>
      </c>
      <c r="H37" s="53">
        <v>0</v>
      </c>
      <c r="I37" s="53">
        <v>0</v>
      </c>
      <c r="J37" s="53">
        <v>1</v>
      </c>
    </row>
    <row r="38" spans="2:10" ht="25.5">
      <c r="B38" s="78"/>
      <c r="C38" s="51" t="s">
        <v>41</v>
      </c>
      <c r="D38" s="51" t="s">
        <v>212</v>
      </c>
      <c r="E38" s="52" t="s">
        <v>290</v>
      </c>
      <c r="F38" s="52">
        <v>1</v>
      </c>
      <c r="G38" s="53">
        <v>0</v>
      </c>
      <c r="H38" s="53">
        <v>1</v>
      </c>
      <c r="I38" s="53">
        <v>0</v>
      </c>
      <c r="J38" s="53">
        <v>0</v>
      </c>
    </row>
    <row r="39" spans="2:10" ht="25.5">
      <c r="B39" s="78" t="s">
        <v>136</v>
      </c>
      <c r="C39" s="51" t="s">
        <v>264</v>
      </c>
      <c r="D39" s="51" t="s">
        <v>50</v>
      </c>
      <c r="E39" s="52" t="s">
        <v>291</v>
      </c>
      <c r="F39" s="52">
        <v>1</v>
      </c>
      <c r="G39" s="53">
        <v>0</v>
      </c>
      <c r="H39" s="53">
        <v>0</v>
      </c>
      <c r="I39" s="53">
        <v>0</v>
      </c>
      <c r="J39" s="53">
        <v>1</v>
      </c>
    </row>
    <row r="40" spans="2:10" ht="38.25">
      <c r="B40" s="78"/>
      <c r="C40" s="51" t="s">
        <v>264</v>
      </c>
      <c r="D40" s="51" t="s">
        <v>51</v>
      </c>
      <c r="E40" s="52" t="s">
        <v>292</v>
      </c>
      <c r="F40" s="52">
        <v>2</v>
      </c>
      <c r="G40" s="53">
        <v>0</v>
      </c>
      <c r="H40" s="53">
        <v>1</v>
      </c>
      <c r="I40" s="53">
        <v>0</v>
      </c>
      <c r="J40" s="53">
        <v>1</v>
      </c>
    </row>
    <row r="41" spans="2:10" ht="13.5">
      <c r="B41" s="78"/>
      <c r="C41" s="51" t="s">
        <v>264</v>
      </c>
      <c r="D41" s="51" t="s">
        <v>52</v>
      </c>
      <c r="E41" s="52" t="s">
        <v>289</v>
      </c>
      <c r="F41" s="60">
        <v>-0.13</v>
      </c>
      <c r="G41" s="53">
        <v>0</v>
      </c>
      <c r="H41" s="53">
        <v>0</v>
      </c>
      <c r="I41" s="53">
        <v>0</v>
      </c>
      <c r="J41" s="53">
        <v>-0.13</v>
      </c>
    </row>
    <row r="42" spans="2:10" ht="38.25">
      <c r="B42" s="51" t="s">
        <v>13</v>
      </c>
      <c r="C42" s="51" t="s">
        <v>244</v>
      </c>
      <c r="D42" s="51" t="s">
        <v>213</v>
      </c>
      <c r="E42" s="52" t="s">
        <v>293</v>
      </c>
      <c r="F42" s="52">
        <v>1</v>
      </c>
      <c r="G42" s="53">
        <v>0</v>
      </c>
      <c r="H42" s="53">
        <v>0</v>
      </c>
      <c r="I42" s="53">
        <v>1</v>
      </c>
      <c r="J42" s="53">
        <v>0</v>
      </c>
    </row>
    <row r="43" spans="2:10" ht="18">
      <c r="B43" s="77" t="s">
        <v>255</v>
      </c>
      <c r="C43" s="77"/>
      <c r="D43" s="77"/>
      <c r="E43" s="77"/>
      <c r="F43" s="77"/>
      <c r="G43" s="77"/>
      <c r="H43" s="77"/>
      <c r="I43" s="77"/>
      <c r="J43" s="77"/>
    </row>
    <row r="44" spans="2:10" ht="13.5">
      <c r="B44" s="48" t="s">
        <v>258</v>
      </c>
      <c r="C44" s="49" t="s">
        <v>243</v>
      </c>
      <c r="D44" s="48" t="s">
        <v>4</v>
      </c>
      <c r="E44" s="49" t="s">
        <v>5</v>
      </c>
      <c r="F44" s="48" t="s">
        <v>6</v>
      </c>
      <c r="G44" s="48" t="s">
        <v>8</v>
      </c>
      <c r="H44" s="48" t="s">
        <v>9</v>
      </c>
      <c r="I44" s="48" t="s">
        <v>10</v>
      </c>
      <c r="J44" s="48" t="s">
        <v>11</v>
      </c>
    </row>
    <row r="45" spans="2:10" ht="25.5">
      <c r="B45" s="81" t="s">
        <v>135</v>
      </c>
      <c r="C45" s="61" t="s">
        <v>178</v>
      </c>
      <c r="D45" s="73" t="s">
        <v>214</v>
      </c>
      <c r="E45" s="56" t="s">
        <v>294</v>
      </c>
      <c r="F45" s="56">
        <v>1</v>
      </c>
      <c r="G45" s="53">
        <v>1</v>
      </c>
      <c r="H45" s="53">
        <v>0</v>
      </c>
      <c r="I45" s="53">
        <v>0</v>
      </c>
      <c r="J45" s="53">
        <v>0</v>
      </c>
    </row>
    <row r="46" spans="2:10" ht="25.5">
      <c r="B46" s="81"/>
      <c r="C46" s="51" t="s">
        <v>264</v>
      </c>
      <c r="D46" s="62" t="s">
        <v>215</v>
      </c>
      <c r="E46" s="56" t="s">
        <v>295</v>
      </c>
      <c r="F46" s="56">
        <v>11</v>
      </c>
      <c r="G46" s="53">
        <v>2</v>
      </c>
      <c r="H46" s="53">
        <v>3</v>
      </c>
      <c r="I46" s="53">
        <v>3</v>
      </c>
      <c r="J46" s="53">
        <v>3</v>
      </c>
    </row>
    <row r="47" spans="2:10" ht="25.5">
      <c r="B47" s="81"/>
      <c r="C47" s="51" t="s">
        <v>178</v>
      </c>
      <c r="D47" s="62" t="s">
        <v>216</v>
      </c>
      <c r="E47" s="56" t="s">
        <v>296</v>
      </c>
      <c r="F47" s="56">
        <v>3</v>
      </c>
      <c r="G47" s="53">
        <v>0</v>
      </c>
      <c r="H47" s="53">
        <v>1</v>
      </c>
      <c r="I47" s="53">
        <v>1</v>
      </c>
      <c r="J47" s="53">
        <v>1</v>
      </c>
    </row>
    <row r="48" spans="2:10" ht="38.25">
      <c r="B48" s="81"/>
      <c r="C48" s="51" t="s">
        <v>264</v>
      </c>
      <c r="D48" s="62" t="s">
        <v>217</v>
      </c>
      <c r="E48" s="63" t="s">
        <v>297</v>
      </c>
      <c r="F48" s="63">
        <v>1</v>
      </c>
      <c r="G48" s="53">
        <v>0</v>
      </c>
      <c r="H48" s="53">
        <v>0</v>
      </c>
      <c r="I48" s="53">
        <v>1</v>
      </c>
      <c r="J48" s="53">
        <v>0</v>
      </c>
    </row>
    <row r="49" spans="2:10" ht="25.5">
      <c r="B49" s="81"/>
      <c r="C49" s="64" t="s">
        <v>298</v>
      </c>
      <c r="D49" s="62" t="s">
        <v>218</v>
      </c>
      <c r="E49" s="63" t="s">
        <v>299</v>
      </c>
      <c r="F49" s="65">
        <v>1</v>
      </c>
      <c r="G49" s="65">
        <v>0</v>
      </c>
      <c r="H49" s="65">
        <v>1</v>
      </c>
      <c r="I49" s="65">
        <v>0</v>
      </c>
      <c r="J49" s="65">
        <v>0</v>
      </c>
    </row>
    <row r="50" spans="2:10" ht="38.25">
      <c r="B50" s="81"/>
      <c r="C50" s="51" t="s">
        <v>264</v>
      </c>
      <c r="D50" s="62" t="s">
        <v>219</v>
      </c>
      <c r="E50" s="63" t="s">
        <v>300</v>
      </c>
      <c r="F50" s="63">
        <v>30</v>
      </c>
      <c r="G50" s="53">
        <v>8</v>
      </c>
      <c r="H50" s="53">
        <v>8</v>
      </c>
      <c r="I50" s="53">
        <v>7</v>
      </c>
      <c r="J50" s="53">
        <v>7</v>
      </c>
    </row>
    <row r="51" spans="2:10" ht="25.5">
      <c r="B51" s="78" t="s">
        <v>220</v>
      </c>
      <c r="C51" s="66" t="s">
        <v>178</v>
      </c>
      <c r="D51" s="62" t="s">
        <v>221</v>
      </c>
      <c r="E51" s="63" t="s">
        <v>301</v>
      </c>
      <c r="F51" s="63">
        <v>2</v>
      </c>
      <c r="G51" s="53">
        <v>0</v>
      </c>
      <c r="H51" s="53">
        <v>0</v>
      </c>
      <c r="I51" s="53">
        <v>1</v>
      </c>
      <c r="J51" s="53">
        <v>1</v>
      </c>
    </row>
    <row r="52" spans="2:10" ht="25.5">
      <c r="B52" s="78"/>
      <c r="C52" s="51" t="s">
        <v>264</v>
      </c>
      <c r="D52" s="62" t="s">
        <v>222</v>
      </c>
      <c r="E52" s="63" t="s">
        <v>301</v>
      </c>
      <c r="F52" s="63">
        <v>2</v>
      </c>
      <c r="G52" s="53">
        <v>0</v>
      </c>
      <c r="H52" s="53">
        <v>0</v>
      </c>
      <c r="I52" s="53">
        <v>1</v>
      </c>
      <c r="J52" s="53">
        <v>1</v>
      </c>
    </row>
    <row r="53" spans="2:10" ht="51">
      <c r="B53" s="78"/>
      <c r="C53" s="51" t="s">
        <v>264</v>
      </c>
      <c r="D53" s="62" t="s">
        <v>223</v>
      </c>
      <c r="E53" s="63" t="s">
        <v>302</v>
      </c>
      <c r="F53" s="63">
        <v>2</v>
      </c>
      <c r="G53" s="53">
        <v>0</v>
      </c>
      <c r="H53" s="53">
        <v>0</v>
      </c>
      <c r="I53" s="53">
        <v>1</v>
      </c>
      <c r="J53" s="53">
        <v>1</v>
      </c>
    </row>
    <row r="54" spans="2:10" ht="25.5">
      <c r="B54" s="78" t="s">
        <v>224</v>
      </c>
      <c r="C54" s="51" t="s">
        <v>264</v>
      </c>
      <c r="D54" s="62" t="s">
        <v>225</v>
      </c>
      <c r="E54" s="63" t="s">
        <v>303</v>
      </c>
      <c r="F54" s="63">
        <v>1</v>
      </c>
      <c r="G54" s="53">
        <v>1</v>
      </c>
      <c r="H54" s="53">
        <v>0</v>
      </c>
      <c r="I54" s="53">
        <v>0</v>
      </c>
      <c r="J54" s="53">
        <v>0</v>
      </c>
    </row>
    <row r="55" spans="2:10" ht="38.25">
      <c r="B55" s="78"/>
      <c r="C55" s="51" t="s">
        <v>264</v>
      </c>
      <c r="D55" s="62" t="s">
        <v>226</v>
      </c>
      <c r="E55" s="63" t="s">
        <v>304</v>
      </c>
      <c r="F55" s="63">
        <v>57</v>
      </c>
      <c r="G55" s="53">
        <v>12</v>
      </c>
      <c r="H55" s="53">
        <v>15</v>
      </c>
      <c r="I55" s="53">
        <v>15</v>
      </c>
      <c r="J55" s="53">
        <v>15</v>
      </c>
    </row>
    <row r="56" spans="2:10" ht="25.5">
      <c r="B56" s="79" t="s">
        <v>133</v>
      </c>
      <c r="C56" s="51" t="s">
        <v>264</v>
      </c>
      <c r="D56" s="62" t="s">
        <v>227</v>
      </c>
      <c r="E56" s="56" t="s">
        <v>305</v>
      </c>
      <c r="F56" s="59">
        <v>12</v>
      </c>
      <c r="G56" s="53">
        <v>3</v>
      </c>
      <c r="H56" s="53">
        <v>3</v>
      </c>
      <c r="I56" s="53">
        <v>3</v>
      </c>
      <c r="J56" s="53">
        <v>3</v>
      </c>
    </row>
    <row r="57" spans="2:10" ht="25.5">
      <c r="B57" s="79"/>
      <c r="C57" s="66" t="s">
        <v>284</v>
      </c>
      <c r="D57" s="62" t="s">
        <v>54</v>
      </c>
      <c r="E57" s="56" t="s">
        <v>306</v>
      </c>
      <c r="F57" s="56">
        <v>1</v>
      </c>
      <c r="G57" s="53">
        <v>0</v>
      </c>
      <c r="H57" s="53">
        <v>0</v>
      </c>
      <c r="I57" s="53">
        <v>0</v>
      </c>
      <c r="J57" s="53">
        <v>1</v>
      </c>
    </row>
    <row r="58" spans="2:10" ht="38.25">
      <c r="B58" s="78" t="s">
        <v>137</v>
      </c>
      <c r="C58" s="51" t="s">
        <v>264</v>
      </c>
      <c r="D58" s="62" t="s">
        <v>195</v>
      </c>
      <c r="E58" s="63" t="s">
        <v>307</v>
      </c>
      <c r="F58" s="67">
        <v>1</v>
      </c>
      <c r="G58" s="53">
        <v>0</v>
      </c>
      <c r="H58" s="53">
        <v>1</v>
      </c>
      <c r="I58" s="53">
        <v>0</v>
      </c>
      <c r="J58" s="53">
        <v>0</v>
      </c>
    </row>
    <row r="59" spans="2:10" ht="25.5">
      <c r="B59" s="78"/>
      <c r="C59" s="51" t="s">
        <v>264</v>
      </c>
      <c r="D59" s="62" t="s">
        <v>228</v>
      </c>
      <c r="E59" s="56" t="s">
        <v>308</v>
      </c>
      <c r="F59" s="56">
        <v>1</v>
      </c>
      <c r="G59" s="53">
        <v>0</v>
      </c>
      <c r="H59" s="53">
        <v>1</v>
      </c>
      <c r="I59" s="53">
        <v>0</v>
      </c>
      <c r="J59" s="53">
        <v>0</v>
      </c>
    </row>
    <row r="60" spans="2:10" ht="25.5">
      <c r="B60" s="78"/>
      <c r="C60" s="51" t="s">
        <v>264</v>
      </c>
      <c r="D60" s="62" t="s">
        <v>229</v>
      </c>
      <c r="E60" s="56" t="s">
        <v>309</v>
      </c>
      <c r="F60" s="56">
        <v>1</v>
      </c>
      <c r="G60" s="53">
        <v>0</v>
      </c>
      <c r="H60" s="53">
        <v>1</v>
      </c>
      <c r="I60" s="53">
        <v>0</v>
      </c>
      <c r="J60" s="53">
        <v>0</v>
      </c>
    </row>
    <row r="61" spans="2:10" ht="25.5">
      <c r="B61" s="57" t="s">
        <v>231</v>
      </c>
      <c r="C61" s="64" t="s">
        <v>3</v>
      </c>
      <c r="D61" s="62" t="s">
        <v>230</v>
      </c>
      <c r="E61" s="56" t="s">
        <v>309</v>
      </c>
      <c r="F61" s="68">
        <v>3</v>
      </c>
      <c r="G61" s="53">
        <v>0</v>
      </c>
      <c r="H61" s="53">
        <v>1</v>
      </c>
      <c r="I61" s="53">
        <v>1</v>
      </c>
      <c r="J61" s="53">
        <v>1</v>
      </c>
    </row>
    <row r="62" spans="2:10" ht="18">
      <c r="B62" s="77" t="s">
        <v>256</v>
      </c>
      <c r="C62" s="77"/>
      <c r="D62" s="77"/>
      <c r="E62" s="77"/>
      <c r="F62" s="77"/>
      <c r="G62" s="77"/>
      <c r="H62" s="77"/>
      <c r="I62" s="77"/>
      <c r="J62" s="77"/>
    </row>
    <row r="63" spans="2:10" ht="13.5">
      <c r="B63" s="48" t="s">
        <v>258</v>
      </c>
      <c r="C63" s="49" t="s">
        <v>243</v>
      </c>
      <c r="D63" s="48" t="s">
        <v>4</v>
      </c>
      <c r="E63" s="49" t="s">
        <v>5</v>
      </c>
      <c r="F63" s="48" t="s">
        <v>6</v>
      </c>
      <c r="G63" s="48" t="s">
        <v>8</v>
      </c>
      <c r="H63" s="48" t="s">
        <v>9</v>
      </c>
      <c r="I63" s="48" t="s">
        <v>10</v>
      </c>
      <c r="J63" s="48" t="s">
        <v>11</v>
      </c>
    </row>
    <row r="64" spans="2:10" ht="25.5">
      <c r="B64" s="79" t="s">
        <v>141</v>
      </c>
      <c r="C64" s="66" t="s">
        <v>284</v>
      </c>
      <c r="D64" s="62" t="s">
        <v>83</v>
      </c>
      <c r="E64" s="56" t="s">
        <v>310</v>
      </c>
      <c r="F64" s="69">
        <v>1</v>
      </c>
      <c r="G64" s="70">
        <v>1</v>
      </c>
      <c r="H64" s="70">
        <v>1</v>
      </c>
      <c r="I64" s="70">
        <v>1</v>
      </c>
      <c r="J64" s="70">
        <v>1</v>
      </c>
    </row>
    <row r="65" spans="2:10" ht="25.5">
      <c r="B65" s="79"/>
      <c r="C65" s="66" t="s">
        <v>284</v>
      </c>
      <c r="D65" s="62" t="s">
        <v>232</v>
      </c>
      <c r="E65" s="56" t="s">
        <v>311</v>
      </c>
      <c r="F65" s="71">
        <v>1</v>
      </c>
      <c r="G65" s="53">
        <v>0</v>
      </c>
      <c r="H65" s="53">
        <v>0</v>
      </c>
      <c r="I65" s="53">
        <v>0</v>
      </c>
      <c r="J65" s="53">
        <v>1</v>
      </c>
    </row>
    <row r="66" spans="2:10" ht="38.25">
      <c r="B66" s="79" t="s">
        <v>134</v>
      </c>
      <c r="C66" s="66" t="s">
        <v>284</v>
      </c>
      <c r="D66" s="62" t="s">
        <v>55</v>
      </c>
      <c r="E66" s="56" t="s">
        <v>312</v>
      </c>
      <c r="F66" s="56">
        <v>1</v>
      </c>
      <c r="G66" s="53">
        <v>0</v>
      </c>
      <c r="H66" s="53">
        <v>1</v>
      </c>
      <c r="I66" s="53">
        <v>0</v>
      </c>
      <c r="J66" s="53">
        <v>0</v>
      </c>
    </row>
    <row r="67" spans="2:10" ht="25.5">
      <c r="B67" s="79"/>
      <c r="C67" s="51" t="s">
        <v>264</v>
      </c>
      <c r="D67" s="62" t="s">
        <v>313</v>
      </c>
      <c r="E67" s="63" t="s">
        <v>314</v>
      </c>
      <c r="F67" s="63">
        <v>1</v>
      </c>
      <c r="G67" s="53">
        <v>0</v>
      </c>
      <c r="H67" s="53">
        <v>1</v>
      </c>
      <c r="I67" s="53">
        <v>0</v>
      </c>
      <c r="J67" s="53">
        <v>0</v>
      </c>
    </row>
    <row r="68" spans="2:10" ht="25.5">
      <c r="B68" s="79"/>
      <c r="C68" s="51" t="s">
        <v>264</v>
      </c>
      <c r="D68" s="62" t="s">
        <v>233</v>
      </c>
      <c r="E68" s="63" t="s">
        <v>315</v>
      </c>
      <c r="F68" s="63">
        <v>1</v>
      </c>
      <c r="G68" s="53">
        <v>0</v>
      </c>
      <c r="H68" s="53">
        <v>0</v>
      </c>
      <c r="I68" s="53">
        <v>1</v>
      </c>
      <c r="J68" s="53">
        <v>0</v>
      </c>
    </row>
    <row r="69" spans="2:10" ht="25.5">
      <c r="B69" s="79"/>
      <c r="C69" s="51" t="s">
        <v>264</v>
      </c>
      <c r="D69" s="62" t="s">
        <v>234</v>
      </c>
      <c r="E69" s="63" t="s">
        <v>315</v>
      </c>
      <c r="F69" s="56">
        <v>2</v>
      </c>
      <c r="G69" s="53">
        <v>0</v>
      </c>
      <c r="H69" s="53">
        <v>1</v>
      </c>
      <c r="I69" s="53">
        <v>0</v>
      </c>
      <c r="J69" s="53">
        <v>1</v>
      </c>
    </row>
    <row r="70" spans="2:10" ht="25.5">
      <c r="B70" s="79"/>
      <c r="C70" s="51" t="s">
        <v>264</v>
      </c>
      <c r="D70" s="62" t="s">
        <v>235</v>
      </c>
      <c r="E70" s="56" t="s">
        <v>311</v>
      </c>
      <c r="F70" s="59">
        <v>1</v>
      </c>
      <c r="G70" s="53">
        <v>0</v>
      </c>
      <c r="H70" s="53">
        <v>0</v>
      </c>
      <c r="I70" s="53">
        <v>1</v>
      </c>
      <c r="J70" s="53">
        <v>0</v>
      </c>
    </row>
    <row r="71" spans="2:10" ht="25.5">
      <c r="B71" s="57" t="s">
        <v>139</v>
      </c>
      <c r="C71" s="51" t="s">
        <v>264</v>
      </c>
      <c r="D71" s="62" t="s">
        <v>326</v>
      </c>
      <c r="E71" s="56" t="s">
        <v>316</v>
      </c>
      <c r="F71" s="59">
        <v>3</v>
      </c>
      <c r="G71" s="53">
        <v>0</v>
      </c>
      <c r="H71" s="53">
        <v>0</v>
      </c>
      <c r="I71" s="53">
        <v>0</v>
      </c>
      <c r="J71" s="53">
        <v>3</v>
      </c>
    </row>
    <row r="72" spans="2:10" ht="25.5">
      <c r="B72" s="79" t="s">
        <v>138</v>
      </c>
      <c r="C72" s="51" t="s">
        <v>264</v>
      </c>
      <c r="D72" s="62" t="s">
        <v>194</v>
      </c>
      <c r="E72" s="56" t="s">
        <v>296</v>
      </c>
      <c r="F72" s="59">
        <v>1</v>
      </c>
      <c r="G72" s="53">
        <v>0</v>
      </c>
      <c r="H72" s="53">
        <v>0</v>
      </c>
      <c r="I72" s="53">
        <v>1</v>
      </c>
      <c r="J72" s="53">
        <v>0</v>
      </c>
    </row>
    <row r="73" spans="2:10" ht="25.5">
      <c r="B73" s="79"/>
      <c r="C73" s="64" t="s">
        <v>298</v>
      </c>
      <c r="D73" s="62" t="s">
        <v>236</v>
      </c>
      <c r="E73" s="56" t="s">
        <v>317</v>
      </c>
      <c r="F73" s="65">
        <v>1</v>
      </c>
      <c r="G73" s="65">
        <v>0</v>
      </c>
      <c r="H73" s="65">
        <v>0</v>
      </c>
      <c r="I73" s="65">
        <v>1</v>
      </c>
      <c r="J73" s="65">
        <v>0</v>
      </c>
    </row>
    <row r="74" spans="2:10" ht="25.5">
      <c r="B74" s="79"/>
      <c r="C74" s="51" t="s">
        <v>264</v>
      </c>
      <c r="D74" s="62" t="s">
        <v>237</v>
      </c>
      <c r="E74" s="56" t="s">
        <v>316</v>
      </c>
      <c r="F74" s="59">
        <v>3</v>
      </c>
      <c r="G74" s="53">
        <v>0</v>
      </c>
      <c r="H74" s="53">
        <v>1</v>
      </c>
      <c r="I74" s="53">
        <v>1</v>
      </c>
      <c r="J74" s="53">
        <v>1</v>
      </c>
    </row>
    <row r="75" spans="2:10" ht="25.5">
      <c r="B75" s="79"/>
      <c r="C75" s="51" t="s">
        <v>264</v>
      </c>
      <c r="D75" s="62" t="s">
        <v>238</v>
      </c>
      <c r="E75" s="56" t="s">
        <v>316</v>
      </c>
      <c r="F75" s="59">
        <v>1</v>
      </c>
      <c r="G75" s="53">
        <v>0</v>
      </c>
      <c r="H75" s="53">
        <v>0</v>
      </c>
      <c r="I75" s="53">
        <v>1</v>
      </c>
      <c r="J75" s="53">
        <v>0</v>
      </c>
    </row>
    <row r="76" spans="2:10" ht="25.5">
      <c r="B76" s="79"/>
      <c r="C76" s="51" t="s">
        <v>264</v>
      </c>
      <c r="D76" s="62" t="s">
        <v>318</v>
      </c>
      <c r="E76" s="56" t="s">
        <v>319</v>
      </c>
      <c r="F76" s="59">
        <v>4</v>
      </c>
      <c r="G76" s="53">
        <v>1</v>
      </c>
      <c r="H76" s="53">
        <v>1</v>
      </c>
      <c r="I76" s="53">
        <v>1</v>
      </c>
      <c r="J76" s="53">
        <v>1</v>
      </c>
    </row>
    <row r="77" spans="2:10" ht="25.5">
      <c r="B77" s="79" t="s">
        <v>239</v>
      </c>
      <c r="C77" s="51" t="s">
        <v>264</v>
      </c>
      <c r="D77" s="62" t="s">
        <v>240</v>
      </c>
      <c r="E77" s="56" t="s">
        <v>320</v>
      </c>
      <c r="F77" s="59">
        <v>2</v>
      </c>
      <c r="G77" s="53"/>
      <c r="H77" s="53">
        <v>1</v>
      </c>
      <c r="I77" s="53">
        <v>1</v>
      </c>
      <c r="J77" s="53"/>
    </row>
    <row r="78" spans="2:10" ht="38.25">
      <c r="B78" s="79"/>
      <c r="C78" s="51" t="s">
        <v>264</v>
      </c>
      <c r="D78" s="62" t="s">
        <v>241</v>
      </c>
      <c r="E78" s="56" t="s">
        <v>297</v>
      </c>
      <c r="F78" s="59">
        <v>1</v>
      </c>
      <c r="G78" s="53">
        <v>0</v>
      </c>
      <c r="H78" s="53">
        <v>0</v>
      </c>
      <c r="I78" s="53">
        <v>1</v>
      </c>
      <c r="J78" s="53">
        <v>0</v>
      </c>
    </row>
    <row r="79" spans="2:10" ht="13.5">
      <c r="B79" s="79"/>
      <c r="C79" s="51" t="s">
        <v>264</v>
      </c>
      <c r="D79" s="62" t="s">
        <v>242</v>
      </c>
      <c r="E79" s="56" t="s">
        <v>321</v>
      </c>
      <c r="F79" s="59">
        <v>1</v>
      </c>
      <c r="G79" s="53">
        <v>0</v>
      </c>
      <c r="H79" s="53">
        <v>0</v>
      </c>
      <c r="I79" s="53">
        <v>1</v>
      </c>
      <c r="J79" s="53">
        <v>0</v>
      </c>
    </row>
  </sheetData>
  <sheetProtection/>
  <mergeCells count="23">
    <mergeCell ref="B62:J62"/>
    <mergeCell ref="B64:B65"/>
    <mergeCell ref="B66:B70"/>
    <mergeCell ref="B72:B76"/>
    <mergeCell ref="B77:B79"/>
    <mergeCell ref="B43:J43"/>
    <mergeCell ref="B45:B50"/>
    <mergeCell ref="B51:B53"/>
    <mergeCell ref="B54:B55"/>
    <mergeCell ref="B56:B57"/>
    <mergeCell ref="B58:B60"/>
    <mergeCell ref="B18:J18"/>
    <mergeCell ref="B20:B21"/>
    <mergeCell ref="B22:B31"/>
    <mergeCell ref="B32:B33"/>
    <mergeCell ref="B34:B38"/>
    <mergeCell ref="B39:B41"/>
    <mergeCell ref="B2:J2"/>
    <mergeCell ref="B3:J3"/>
    <mergeCell ref="B5:J5"/>
    <mergeCell ref="B9:B11"/>
    <mergeCell ref="B13:B14"/>
    <mergeCell ref="B15: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showGridLines="0" zoomScale="130" zoomScaleNormal="130" zoomScalePageLayoutView="0" workbookViewId="0" topLeftCell="A1">
      <pane ySplit="2355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12.8515625" style="20" customWidth="1"/>
    <col min="2" max="2" width="35.8515625" style="20" customWidth="1"/>
    <col min="3" max="3" width="21.57421875" style="20" customWidth="1"/>
    <col min="4" max="4" width="12.7109375" style="20" customWidth="1"/>
    <col min="5" max="5" width="13.00390625" style="20" customWidth="1"/>
    <col min="6" max="6" width="11.421875" style="20" customWidth="1"/>
    <col min="7" max="7" width="13.140625" style="20" customWidth="1"/>
    <col min="8" max="9" width="11.421875" style="20" customWidth="1"/>
    <col min="10" max="10" width="12.28125" style="20" customWidth="1"/>
    <col min="11" max="14" width="11.421875" style="20" customWidth="1"/>
    <col min="15" max="15" width="12.28125" style="20" customWidth="1"/>
    <col min="16" max="16" width="13.140625" style="20" customWidth="1"/>
    <col min="17" max="17" width="13.57421875" style="20" customWidth="1"/>
    <col min="18" max="18" width="13.28125" style="20" bestFit="1" customWidth="1"/>
    <col min="19" max="19" width="15.00390625" style="20" bestFit="1" customWidth="1"/>
    <col min="20" max="16384" width="11.421875" style="20" customWidth="1"/>
  </cols>
  <sheetData>
    <row r="1" spans="1:17" ht="18.7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5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>
      <c r="A3" s="1"/>
      <c r="B3" s="21"/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3"/>
    </row>
    <row r="4" spans="1:17" ht="25.5">
      <c r="A4" s="24" t="s">
        <v>15</v>
      </c>
      <c r="B4" s="25" t="s">
        <v>7</v>
      </c>
      <c r="C4" s="24" t="s">
        <v>16</v>
      </c>
      <c r="D4" s="24" t="s">
        <v>17</v>
      </c>
      <c r="E4" s="26" t="s">
        <v>18</v>
      </c>
      <c r="F4" s="26" t="s">
        <v>19</v>
      </c>
      <c r="G4" s="26" t="s">
        <v>20</v>
      </c>
      <c r="H4" s="26" t="s">
        <v>21</v>
      </c>
      <c r="I4" s="26" t="s">
        <v>22</v>
      </c>
      <c r="J4" s="26" t="s">
        <v>23</v>
      </c>
      <c r="K4" s="26" t="s">
        <v>24</v>
      </c>
      <c r="L4" s="26" t="s">
        <v>25</v>
      </c>
      <c r="M4" s="26" t="s">
        <v>26</v>
      </c>
      <c r="N4" s="26" t="s">
        <v>27</v>
      </c>
      <c r="O4" s="26" t="s">
        <v>28</v>
      </c>
      <c r="P4" s="26" t="s">
        <v>29</v>
      </c>
      <c r="Q4" s="26" t="s">
        <v>30</v>
      </c>
    </row>
    <row r="5" spans="1:17" ht="15">
      <c r="A5" s="27" t="s">
        <v>111</v>
      </c>
      <c r="B5" s="2" t="s">
        <v>36</v>
      </c>
      <c r="C5" s="3">
        <v>158986000000</v>
      </c>
      <c r="D5" s="3" t="s">
        <v>62</v>
      </c>
      <c r="E5" s="3"/>
      <c r="F5" s="3"/>
      <c r="G5" s="5">
        <v>158986000000</v>
      </c>
      <c r="H5" s="3"/>
      <c r="I5" s="3"/>
      <c r="J5" s="3"/>
      <c r="K5" s="3"/>
      <c r="L5" s="3"/>
      <c r="M5" s="3"/>
      <c r="N5" s="3"/>
      <c r="O5" s="3"/>
      <c r="P5" s="5"/>
      <c r="Q5" s="3">
        <f>SUM(E5:P5)</f>
        <v>158986000000</v>
      </c>
    </row>
    <row r="6" spans="1:17" ht="24">
      <c r="A6" s="27" t="s">
        <v>123</v>
      </c>
      <c r="B6" s="2" t="s">
        <v>32</v>
      </c>
      <c r="C6" s="3">
        <v>5000000000</v>
      </c>
      <c r="D6" s="3" t="s">
        <v>59</v>
      </c>
      <c r="E6" s="28"/>
      <c r="F6" s="3"/>
      <c r="G6" s="3"/>
      <c r="H6" s="3"/>
      <c r="I6" s="3"/>
      <c r="J6" s="5">
        <v>5000000000</v>
      </c>
      <c r="K6" s="3"/>
      <c r="L6" s="3"/>
      <c r="M6" s="3"/>
      <c r="N6" s="3"/>
      <c r="O6" s="3"/>
      <c r="P6" s="5"/>
      <c r="Q6" s="3">
        <f>SUM(F6:P6)</f>
        <v>5000000000</v>
      </c>
    </row>
    <row r="7" spans="1:17" ht="24">
      <c r="A7" s="27" t="s">
        <v>124</v>
      </c>
      <c r="B7" s="2" t="s">
        <v>31</v>
      </c>
      <c r="C7" s="3">
        <v>3151400000</v>
      </c>
      <c r="D7" s="3" t="s">
        <v>59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">
        <v>3151400000</v>
      </c>
      <c r="Q7" s="3">
        <f aca="true" t="shared" si="0" ref="Q7:Q16">SUM(E7:P7)</f>
        <v>3151400000</v>
      </c>
    </row>
    <row r="8" spans="1:17" ht="24">
      <c r="A8" s="27" t="s">
        <v>107</v>
      </c>
      <c r="B8" s="2" t="s">
        <v>34</v>
      </c>
      <c r="C8" s="3">
        <v>351523340568.47577</v>
      </c>
      <c r="D8" s="3" t="s">
        <v>59</v>
      </c>
      <c r="E8" s="3"/>
      <c r="F8" s="3"/>
      <c r="G8" s="5">
        <v>351523340568.47577</v>
      </c>
      <c r="H8" s="3"/>
      <c r="I8" s="3"/>
      <c r="J8" s="3"/>
      <c r="K8" s="3"/>
      <c r="L8" s="3"/>
      <c r="M8" s="3"/>
      <c r="N8" s="3"/>
      <c r="O8" s="3"/>
      <c r="P8" s="5"/>
      <c r="Q8" s="3">
        <f t="shared" si="0"/>
        <v>351523340568.47577</v>
      </c>
    </row>
    <row r="9" spans="1:17" ht="24">
      <c r="A9" s="27" t="s">
        <v>109</v>
      </c>
      <c r="B9" s="2" t="s">
        <v>60</v>
      </c>
      <c r="C9" s="3">
        <v>62503593462.40593</v>
      </c>
      <c r="D9" s="3" t="s">
        <v>59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>
        <v>62503593462.40593</v>
      </c>
      <c r="Q9" s="3">
        <f t="shared" si="0"/>
        <v>62503593462.40593</v>
      </c>
    </row>
    <row r="10" spans="1:17" ht="48">
      <c r="A10" s="27" t="s">
        <v>112</v>
      </c>
      <c r="B10" s="2" t="s">
        <v>63</v>
      </c>
      <c r="C10" s="3">
        <v>9928862439.176895</v>
      </c>
      <c r="D10" s="3" t="s">
        <v>59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>
        <v>9928862439.176895</v>
      </c>
      <c r="Q10" s="3">
        <f t="shared" si="0"/>
        <v>9928862439.176895</v>
      </c>
    </row>
    <row r="11" spans="1:17" ht="48">
      <c r="A11" s="2" t="s">
        <v>113</v>
      </c>
      <c r="B11" s="2" t="s">
        <v>184</v>
      </c>
      <c r="C11" s="3">
        <v>105713699381.35017</v>
      </c>
      <c r="D11" s="3" t="s">
        <v>59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>
        <v>105713699381.35017</v>
      </c>
      <c r="Q11" s="3">
        <f t="shared" si="0"/>
        <v>105713699381.35017</v>
      </c>
    </row>
    <row r="12" spans="1:17" ht="36">
      <c r="A12" s="2" t="s">
        <v>114</v>
      </c>
      <c r="B12" s="2" t="s">
        <v>45</v>
      </c>
      <c r="C12" s="3">
        <v>44854956642.569336</v>
      </c>
      <c r="D12" s="3" t="s">
        <v>59</v>
      </c>
      <c r="E12" s="3"/>
      <c r="F12" s="3"/>
      <c r="G12" s="5">
        <v>44854956642.569336</v>
      </c>
      <c r="H12" s="3"/>
      <c r="I12" s="3"/>
      <c r="J12" s="3"/>
      <c r="K12" s="3"/>
      <c r="L12" s="3"/>
      <c r="M12" s="3"/>
      <c r="N12" s="3"/>
      <c r="O12" s="3"/>
      <c r="P12" s="5"/>
      <c r="Q12" s="3">
        <f t="shared" si="0"/>
        <v>44854956642.569336</v>
      </c>
    </row>
    <row r="13" spans="1:17" ht="48">
      <c r="A13" s="2" t="s">
        <v>115</v>
      </c>
      <c r="B13" s="2" t="s">
        <v>64</v>
      </c>
      <c r="C13" s="3">
        <v>6474653378</v>
      </c>
      <c r="D13" s="3" t="s">
        <v>59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v>6474653376.751309</v>
      </c>
      <c r="Q13" s="3">
        <f t="shared" si="0"/>
        <v>6474653376.751309</v>
      </c>
    </row>
    <row r="14" spans="1:17" ht="24">
      <c r="A14" s="27" t="s">
        <v>108</v>
      </c>
      <c r="B14" s="2" t="s">
        <v>35</v>
      </c>
      <c r="C14" s="3">
        <v>492396367812</v>
      </c>
      <c r="D14" s="3" t="s">
        <v>59</v>
      </c>
      <c r="E14" s="3"/>
      <c r="F14" s="3"/>
      <c r="G14" s="5">
        <v>492396367812</v>
      </c>
      <c r="H14" s="3"/>
      <c r="I14" s="3"/>
      <c r="J14" s="3"/>
      <c r="K14" s="3"/>
      <c r="L14" s="3"/>
      <c r="M14" s="3"/>
      <c r="N14" s="3"/>
      <c r="O14" s="3"/>
      <c r="P14" s="5"/>
      <c r="Q14" s="3">
        <f t="shared" si="0"/>
        <v>492396367812</v>
      </c>
    </row>
    <row r="15" spans="1:17" ht="24">
      <c r="A15" s="27" t="s">
        <v>106</v>
      </c>
      <c r="B15" s="2" t="s">
        <v>33</v>
      </c>
      <c r="C15" s="3">
        <v>61348399141</v>
      </c>
      <c r="D15" s="3" t="s">
        <v>58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>
        <v>61348399141</v>
      </c>
      <c r="Q15" s="3">
        <f t="shared" si="0"/>
        <v>61348399141</v>
      </c>
    </row>
    <row r="16" spans="1:17" ht="24">
      <c r="A16" s="27" t="s">
        <v>110</v>
      </c>
      <c r="B16" s="2" t="s">
        <v>61</v>
      </c>
      <c r="C16" s="3">
        <v>164807993691.5705</v>
      </c>
      <c r="D16" s="3" t="s">
        <v>59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>
        <v>164807993691.5705</v>
      </c>
      <c r="Q16" s="3">
        <f t="shared" si="0"/>
        <v>164807993691.5705</v>
      </c>
    </row>
    <row r="17" spans="1:17" ht="36">
      <c r="A17" s="27" t="s">
        <v>117</v>
      </c>
      <c r="B17" s="2" t="s">
        <v>38</v>
      </c>
      <c r="C17" s="3">
        <f>+C18+C29+C34</f>
        <v>99298645176.00003</v>
      </c>
      <c r="D17" s="3" t="s">
        <v>62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29" t="s">
        <v>42</v>
      </c>
      <c r="B18" s="30"/>
      <c r="C18" s="31">
        <f>SUM(C19:C28)</f>
        <v>50216537261.43232</v>
      </c>
      <c r="D18" s="1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>
        <f>SUM(Q19:Q30)</f>
        <v>50416537261.43232</v>
      </c>
    </row>
    <row r="19" spans="1:17" ht="15">
      <c r="A19" s="6"/>
      <c r="B19" s="8" t="s">
        <v>100</v>
      </c>
      <c r="C19" s="4">
        <v>32116000000</v>
      </c>
      <c r="D19" s="7"/>
      <c r="E19" s="4">
        <v>32116000000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5">
        <f>SUM(E19:P19)</f>
        <v>32116000000</v>
      </c>
    </row>
    <row r="20" spans="1:17" ht="15">
      <c r="A20" s="6"/>
      <c r="B20" s="8" t="s">
        <v>101</v>
      </c>
      <c r="C20" s="4">
        <v>1901869087</v>
      </c>
      <c r="D20" s="7"/>
      <c r="E20" s="4">
        <v>1901869087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5">
        <f>SUM(E20:P20)</f>
        <v>1901869087</v>
      </c>
    </row>
    <row r="21" spans="1:17" ht="15">
      <c r="A21" s="6"/>
      <c r="B21" s="8" t="s">
        <v>102</v>
      </c>
      <c r="C21" s="4">
        <v>200000000</v>
      </c>
      <c r="D21" s="7"/>
      <c r="E21" s="4"/>
      <c r="F21" s="4"/>
      <c r="G21" s="4">
        <v>200000000</v>
      </c>
      <c r="H21" s="4"/>
      <c r="I21" s="4"/>
      <c r="J21" s="4"/>
      <c r="K21" s="4"/>
      <c r="L21" s="4"/>
      <c r="M21" s="4"/>
      <c r="N21" s="4"/>
      <c r="O21" s="4"/>
      <c r="P21" s="4"/>
      <c r="Q21" s="15">
        <f>SUM(E21:P21)</f>
        <v>200000000</v>
      </c>
    </row>
    <row r="22" spans="1:17" ht="22.5">
      <c r="A22" s="6"/>
      <c r="B22" s="8" t="s">
        <v>91</v>
      </c>
      <c r="C22" s="4">
        <v>1243502478</v>
      </c>
      <c r="D22" s="7"/>
      <c r="E22" s="4"/>
      <c r="F22" s="4"/>
      <c r="G22" s="4">
        <v>1243502478</v>
      </c>
      <c r="H22" s="4"/>
      <c r="I22" s="4"/>
      <c r="J22" s="4"/>
      <c r="K22" s="4"/>
      <c r="L22" s="4"/>
      <c r="M22" s="4"/>
      <c r="N22" s="4"/>
      <c r="O22" s="4"/>
      <c r="P22" s="4"/>
      <c r="Q22" s="15">
        <f>SUM(E22:P22)</f>
        <v>1243502478</v>
      </c>
    </row>
    <row r="23" spans="1:17" ht="22.5">
      <c r="A23" s="6"/>
      <c r="B23" s="8" t="s">
        <v>153</v>
      </c>
      <c r="C23" s="4">
        <v>850000000</v>
      </c>
      <c r="D23" s="7"/>
      <c r="E23" s="4"/>
      <c r="F23" s="4"/>
      <c r="G23" s="4">
        <v>850000000</v>
      </c>
      <c r="H23" s="4"/>
      <c r="I23" s="4"/>
      <c r="J23" s="4"/>
      <c r="K23" s="4"/>
      <c r="L23" s="4"/>
      <c r="M23" s="4"/>
      <c r="N23" s="4"/>
      <c r="O23" s="4"/>
      <c r="P23" s="4"/>
      <c r="Q23" s="15">
        <f aca="true" t="shared" si="1" ref="Q23:Q28">SUM(E23:P23)</f>
        <v>850000000</v>
      </c>
    </row>
    <row r="24" spans="1:17" ht="22.5">
      <c r="A24" s="6"/>
      <c r="B24" s="8" t="s">
        <v>154</v>
      </c>
      <c r="C24" s="4">
        <v>8169601087</v>
      </c>
      <c r="D24" s="7"/>
      <c r="E24" s="4"/>
      <c r="F24" s="4"/>
      <c r="G24" s="4"/>
      <c r="H24" s="4"/>
      <c r="I24" s="4"/>
      <c r="J24" s="4">
        <v>8169601087</v>
      </c>
      <c r="K24" s="4"/>
      <c r="L24" s="4"/>
      <c r="M24" s="4"/>
      <c r="N24" s="4"/>
      <c r="O24" s="4"/>
      <c r="P24" s="4"/>
      <c r="Q24" s="15">
        <f t="shared" si="1"/>
        <v>8169601087</v>
      </c>
    </row>
    <row r="25" spans="1:17" ht="22.5">
      <c r="A25" s="6"/>
      <c r="B25" s="8" t="s">
        <v>155</v>
      </c>
      <c r="C25" s="4">
        <v>276947814.42231613</v>
      </c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276947814.42231613</v>
      </c>
      <c r="P25" s="4"/>
      <c r="Q25" s="15">
        <f t="shared" si="1"/>
        <v>276947814.42231613</v>
      </c>
    </row>
    <row r="26" spans="1:17" ht="15">
      <c r="A26" s="6"/>
      <c r="B26" s="8" t="s">
        <v>156</v>
      </c>
      <c r="C26" s="4">
        <v>758616795.01</v>
      </c>
      <c r="D26" s="7"/>
      <c r="E26" s="4"/>
      <c r="F26" s="4"/>
      <c r="G26" s="4"/>
      <c r="H26" s="4">
        <v>758616795.01</v>
      </c>
      <c r="I26" s="4"/>
      <c r="J26" s="4"/>
      <c r="K26" s="4"/>
      <c r="L26" s="4"/>
      <c r="M26" s="4"/>
      <c r="N26" s="4"/>
      <c r="O26" s="4"/>
      <c r="P26" s="4"/>
      <c r="Q26" s="15">
        <f t="shared" si="1"/>
        <v>758616795.01</v>
      </c>
    </row>
    <row r="27" spans="1:17" ht="15">
      <c r="A27" s="6"/>
      <c r="B27" s="8" t="s">
        <v>157</v>
      </c>
      <c r="C27" s="4">
        <v>2700000000</v>
      </c>
      <c r="D27" s="7"/>
      <c r="E27" s="4"/>
      <c r="F27" s="4"/>
      <c r="G27" s="4"/>
      <c r="H27" s="4"/>
      <c r="I27" s="4"/>
      <c r="J27" s="4"/>
      <c r="K27" s="4">
        <v>2700000000</v>
      </c>
      <c r="L27" s="4"/>
      <c r="M27" s="4"/>
      <c r="N27" s="4"/>
      <c r="O27" s="4"/>
      <c r="P27" s="4"/>
      <c r="Q27" s="15">
        <f t="shared" si="1"/>
        <v>2700000000</v>
      </c>
    </row>
    <row r="28" spans="1:17" ht="15">
      <c r="A28" s="6"/>
      <c r="B28" s="8" t="s">
        <v>158</v>
      </c>
      <c r="C28" s="4">
        <v>2000000000</v>
      </c>
      <c r="D28" s="7"/>
      <c r="E28" s="4"/>
      <c r="F28" s="4"/>
      <c r="G28" s="4"/>
      <c r="H28" s="4"/>
      <c r="I28" s="4"/>
      <c r="J28" s="4"/>
      <c r="K28" s="4"/>
      <c r="L28" s="4"/>
      <c r="M28" s="4"/>
      <c r="N28" s="4">
        <v>1000000000</v>
      </c>
      <c r="O28" s="4">
        <v>1000000000</v>
      </c>
      <c r="P28" s="4"/>
      <c r="Q28" s="15">
        <f t="shared" si="1"/>
        <v>2000000000</v>
      </c>
    </row>
    <row r="29" spans="1:17" ht="15">
      <c r="A29" s="29" t="s">
        <v>43</v>
      </c>
      <c r="B29" s="32"/>
      <c r="C29" s="33">
        <f>SUM(C30:C33)</f>
        <v>44422671954.5677</v>
      </c>
      <c r="D29" s="1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6"/>
    </row>
    <row r="30" spans="1:17" ht="15">
      <c r="A30" s="6"/>
      <c r="B30" s="8" t="s">
        <v>159</v>
      </c>
      <c r="C30" s="4">
        <v>200000000</v>
      </c>
      <c r="D30" s="7"/>
      <c r="E30" s="4"/>
      <c r="F30" s="4"/>
      <c r="G30" s="4"/>
      <c r="H30" s="4"/>
      <c r="I30" s="4"/>
      <c r="J30" s="4"/>
      <c r="K30" s="4"/>
      <c r="L30" s="4">
        <v>200000000</v>
      </c>
      <c r="M30" s="4"/>
      <c r="N30" s="4"/>
      <c r="O30" s="4"/>
      <c r="P30" s="4"/>
      <c r="Q30" s="15">
        <f aca="true" t="shared" si="2" ref="Q30:Q40">SUM(E30:P30)</f>
        <v>200000000</v>
      </c>
    </row>
    <row r="31" spans="1:17" ht="15">
      <c r="A31" s="6"/>
      <c r="B31" s="8" t="s">
        <v>160</v>
      </c>
      <c r="C31" s="4">
        <v>2190000000</v>
      </c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2190000000</v>
      </c>
      <c r="P31" s="4"/>
      <c r="Q31" s="15">
        <f t="shared" si="2"/>
        <v>2190000000</v>
      </c>
    </row>
    <row r="32" spans="1:17" ht="15">
      <c r="A32" s="6"/>
      <c r="B32" s="8" t="s">
        <v>161</v>
      </c>
      <c r="C32" s="4">
        <v>3522432949</v>
      </c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3522432949</v>
      </c>
      <c r="P32" s="4"/>
      <c r="Q32" s="15">
        <f t="shared" si="2"/>
        <v>3522432949</v>
      </c>
    </row>
    <row r="33" spans="1:17" ht="15">
      <c r="A33" s="6"/>
      <c r="B33" s="8" t="s">
        <v>162</v>
      </c>
      <c r="C33" s="4">
        <f>37980239005.5677+530000000</f>
        <v>38510239005.5677</v>
      </c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>37980239005.5677+530000000</f>
        <v>38510239005.5677</v>
      </c>
      <c r="P33" s="4"/>
      <c r="Q33" s="15">
        <f t="shared" si="2"/>
        <v>38510239005.5677</v>
      </c>
    </row>
    <row r="34" spans="1:17" ht="15">
      <c r="A34" s="29" t="s">
        <v>103</v>
      </c>
      <c r="B34" s="32"/>
      <c r="C34" s="33">
        <f>SUM(C35:C39)</f>
        <v>4659435960</v>
      </c>
      <c r="D34" s="1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6">
        <f t="shared" si="2"/>
        <v>0</v>
      </c>
    </row>
    <row r="35" spans="1:17" ht="15">
      <c r="A35" s="6"/>
      <c r="B35" s="8" t="s">
        <v>163</v>
      </c>
      <c r="C35" s="4">
        <v>1692708448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1692708448</v>
      </c>
      <c r="Q35" s="15">
        <f t="shared" si="2"/>
        <v>1692708448</v>
      </c>
    </row>
    <row r="36" spans="1:17" ht="15">
      <c r="A36" s="6"/>
      <c r="B36" s="8" t="s">
        <v>164</v>
      </c>
      <c r="C36" s="4">
        <v>1973814637</v>
      </c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1973814637</v>
      </c>
      <c r="Q36" s="15">
        <f t="shared" si="2"/>
        <v>1973814637</v>
      </c>
    </row>
    <row r="37" spans="1:17" ht="15">
      <c r="A37" s="6"/>
      <c r="B37" s="8" t="s">
        <v>104</v>
      </c>
      <c r="C37" s="4">
        <v>920000000</v>
      </c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920000000</v>
      </c>
      <c r="Q37" s="15">
        <f t="shared" si="2"/>
        <v>920000000</v>
      </c>
    </row>
    <row r="38" spans="1:17" ht="15">
      <c r="A38" s="6"/>
      <c r="B38" s="8" t="s">
        <v>105</v>
      </c>
      <c r="C38" s="4">
        <v>62912875</v>
      </c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62912875</v>
      </c>
      <c r="Q38" s="15">
        <f t="shared" si="2"/>
        <v>62912875</v>
      </c>
    </row>
    <row r="39" spans="1:17" ht="15">
      <c r="A39" s="6"/>
      <c r="B39" s="8" t="s">
        <v>126</v>
      </c>
      <c r="C39" s="4">
        <v>10000000</v>
      </c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10000000</v>
      </c>
      <c r="Q39" s="15">
        <f t="shared" si="2"/>
        <v>10000000</v>
      </c>
    </row>
    <row r="40" spans="1:17" ht="24">
      <c r="A40" s="27" t="s">
        <v>118</v>
      </c>
      <c r="B40" s="2" t="s">
        <v>39</v>
      </c>
      <c r="C40" s="3">
        <f>SUM(C41:C54)</f>
        <v>123854526966</v>
      </c>
      <c r="D40" s="3" t="s">
        <v>62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7">
        <f t="shared" si="2"/>
        <v>0</v>
      </c>
    </row>
    <row r="41" spans="1:17" ht="15">
      <c r="A41" s="34"/>
      <c r="B41" s="10" t="s">
        <v>76</v>
      </c>
      <c r="C41" s="4">
        <v>2543840000</v>
      </c>
      <c r="D41" s="7"/>
      <c r="E41" s="4">
        <v>2543840000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9">
        <f aca="true" t="shared" si="3" ref="Q41:Q54">SUM(E41:P41)</f>
        <v>2543840000</v>
      </c>
    </row>
    <row r="42" spans="1:17" ht="15">
      <c r="A42" s="16"/>
      <c r="B42" s="10" t="s">
        <v>77</v>
      </c>
      <c r="C42" s="4">
        <v>3092707000</v>
      </c>
      <c r="D42" s="7"/>
      <c r="E42" s="4">
        <v>3092707000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9">
        <f t="shared" si="3"/>
        <v>3092707000</v>
      </c>
    </row>
    <row r="43" spans="1:17" ht="15">
      <c r="A43" s="34"/>
      <c r="B43" s="10" t="s">
        <v>78</v>
      </c>
      <c r="C43" s="4">
        <v>5550000000</v>
      </c>
      <c r="D43" s="7"/>
      <c r="E43" s="4">
        <v>5550000000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9">
        <f t="shared" si="3"/>
        <v>5550000000</v>
      </c>
    </row>
    <row r="44" spans="1:17" ht="15">
      <c r="A44" s="34"/>
      <c r="B44" s="10" t="s">
        <v>79</v>
      </c>
      <c r="C44" s="4">
        <v>3800000000</v>
      </c>
      <c r="D44" s="7"/>
      <c r="E44" s="4">
        <v>3800000000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9">
        <f t="shared" si="3"/>
        <v>3800000000</v>
      </c>
    </row>
    <row r="45" spans="1:17" ht="22.5">
      <c r="A45" s="34"/>
      <c r="B45" s="10" t="s">
        <v>142</v>
      </c>
      <c r="C45" s="4">
        <v>653083063</v>
      </c>
      <c r="D45" s="7"/>
      <c r="E45" s="4">
        <v>653083063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9">
        <f t="shared" si="3"/>
        <v>653083063</v>
      </c>
    </row>
    <row r="46" spans="1:17" ht="22.5">
      <c r="A46" s="34"/>
      <c r="B46" s="10" t="s">
        <v>143</v>
      </c>
      <c r="C46" s="4">
        <v>23933132667</v>
      </c>
      <c r="D46" s="7"/>
      <c r="E46" s="4"/>
      <c r="F46" s="4"/>
      <c r="G46" s="4">
        <v>23933132667</v>
      </c>
      <c r="H46" s="4"/>
      <c r="I46" s="4"/>
      <c r="J46" s="4"/>
      <c r="K46" s="4"/>
      <c r="L46" s="4"/>
      <c r="M46" s="4"/>
      <c r="N46" s="4"/>
      <c r="O46" s="4"/>
      <c r="P46" s="4"/>
      <c r="Q46" s="9">
        <f t="shared" si="3"/>
        <v>23933132667</v>
      </c>
    </row>
    <row r="47" spans="1:17" ht="22.5">
      <c r="A47" s="34"/>
      <c r="B47" s="10" t="s">
        <v>144</v>
      </c>
      <c r="C47" s="4">
        <v>472245999</v>
      </c>
      <c r="D47" s="7"/>
      <c r="E47" s="4"/>
      <c r="F47" s="4"/>
      <c r="G47" s="4">
        <v>472245999</v>
      </c>
      <c r="H47" s="4"/>
      <c r="I47" s="4"/>
      <c r="J47" s="4"/>
      <c r="K47" s="4"/>
      <c r="L47" s="4"/>
      <c r="M47" s="4"/>
      <c r="N47" s="4"/>
      <c r="O47" s="4"/>
      <c r="P47" s="4"/>
      <c r="Q47" s="9">
        <f t="shared" si="3"/>
        <v>472245999</v>
      </c>
    </row>
    <row r="48" spans="1:17" ht="22.5">
      <c r="A48" s="34"/>
      <c r="B48" s="10" t="s">
        <v>145</v>
      </c>
      <c r="C48" s="4">
        <v>720169971</v>
      </c>
      <c r="D48" s="7"/>
      <c r="E48" s="4"/>
      <c r="F48" s="4"/>
      <c r="G48" s="4">
        <v>720169971</v>
      </c>
      <c r="H48" s="4"/>
      <c r="I48" s="4"/>
      <c r="J48" s="4"/>
      <c r="K48" s="4"/>
      <c r="L48" s="4"/>
      <c r="M48" s="4"/>
      <c r="N48" s="4"/>
      <c r="O48" s="4"/>
      <c r="P48" s="4"/>
      <c r="Q48" s="9">
        <f t="shared" si="3"/>
        <v>720169971</v>
      </c>
    </row>
    <row r="49" spans="1:17" ht="22.5">
      <c r="A49" s="34"/>
      <c r="B49" s="10" t="s">
        <v>146</v>
      </c>
      <c r="C49" s="4">
        <v>612081284</v>
      </c>
      <c r="D49" s="7"/>
      <c r="E49" s="4"/>
      <c r="F49" s="4"/>
      <c r="G49" s="4">
        <v>612081284</v>
      </c>
      <c r="H49" s="4"/>
      <c r="I49" s="4"/>
      <c r="J49" s="4"/>
      <c r="K49" s="4"/>
      <c r="L49" s="4"/>
      <c r="M49" s="4"/>
      <c r="N49" s="4"/>
      <c r="O49" s="4"/>
      <c r="P49" s="4"/>
      <c r="Q49" s="9">
        <f t="shared" si="3"/>
        <v>612081284</v>
      </c>
    </row>
    <row r="50" spans="1:17" ht="22.5">
      <c r="A50" s="34"/>
      <c r="B50" s="10" t="s">
        <v>147</v>
      </c>
      <c r="C50" s="4">
        <v>495397072</v>
      </c>
      <c r="D50" s="7"/>
      <c r="E50" s="4"/>
      <c r="F50" s="4"/>
      <c r="G50" s="4">
        <v>495397072</v>
      </c>
      <c r="H50" s="4"/>
      <c r="I50" s="4"/>
      <c r="J50" s="4"/>
      <c r="K50" s="4"/>
      <c r="L50" s="4"/>
      <c r="M50" s="4"/>
      <c r="N50" s="4"/>
      <c r="O50" s="4"/>
      <c r="P50" s="4"/>
      <c r="Q50" s="9">
        <f t="shared" si="3"/>
        <v>495397072</v>
      </c>
    </row>
    <row r="51" spans="1:17" ht="22.5">
      <c r="A51" s="34"/>
      <c r="B51" s="10" t="s">
        <v>148</v>
      </c>
      <c r="C51" s="4">
        <v>250000000</v>
      </c>
      <c r="D51" s="7"/>
      <c r="E51" s="4"/>
      <c r="F51" s="4"/>
      <c r="G51" s="4">
        <v>250000000</v>
      </c>
      <c r="H51" s="4"/>
      <c r="I51" s="4"/>
      <c r="J51" s="4"/>
      <c r="K51" s="4"/>
      <c r="L51" s="4"/>
      <c r="M51" s="4"/>
      <c r="N51" s="4"/>
      <c r="O51" s="4"/>
      <c r="P51" s="4"/>
      <c r="Q51" s="9">
        <f t="shared" si="3"/>
        <v>250000000</v>
      </c>
    </row>
    <row r="52" spans="1:17" ht="22.5">
      <c r="A52" s="34"/>
      <c r="B52" s="10" t="s">
        <v>149</v>
      </c>
      <c r="C52" s="4">
        <v>71280935773</v>
      </c>
      <c r="D52" s="7"/>
      <c r="E52" s="4"/>
      <c r="F52" s="4"/>
      <c r="G52" s="4"/>
      <c r="H52" s="4"/>
      <c r="I52" s="4"/>
      <c r="J52" s="4">
        <v>71280935773</v>
      </c>
      <c r="K52" s="4"/>
      <c r="L52" s="4"/>
      <c r="M52" s="4"/>
      <c r="N52" s="4"/>
      <c r="O52" s="4"/>
      <c r="P52" s="4"/>
      <c r="Q52" s="9">
        <f t="shared" si="3"/>
        <v>71280935773</v>
      </c>
    </row>
    <row r="53" spans="1:17" ht="15">
      <c r="A53" s="34"/>
      <c r="B53" s="10" t="s">
        <v>165</v>
      </c>
      <c r="C53" s="4">
        <v>5000000000</v>
      </c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5000000000</v>
      </c>
      <c r="Q53" s="9">
        <f t="shared" si="3"/>
        <v>5000000000</v>
      </c>
    </row>
    <row r="54" spans="1:17" ht="15">
      <c r="A54" s="34"/>
      <c r="B54" s="10" t="s">
        <v>150</v>
      </c>
      <c r="C54" s="4">
        <v>5450934137</v>
      </c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5450934137</v>
      </c>
      <c r="Q54" s="9">
        <f t="shared" si="3"/>
        <v>5450934137</v>
      </c>
    </row>
    <row r="55" spans="1:17" ht="15">
      <c r="A55" s="27" t="s">
        <v>119</v>
      </c>
      <c r="B55" s="2" t="s">
        <v>2</v>
      </c>
      <c r="C55" s="3">
        <v>3500000000</v>
      </c>
      <c r="D55" s="3" t="s">
        <v>65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>SUM(Q56:Q63)</f>
        <v>3502674607</v>
      </c>
    </row>
    <row r="56" spans="1:17" ht="60">
      <c r="A56" s="27"/>
      <c r="B56" s="11" t="s">
        <v>46</v>
      </c>
      <c r="C56" s="5">
        <v>371522480</v>
      </c>
      <c r="D56" s="3"/>
      <c r="E56" s="5">
        <v>371522480</v>
      </c>
      <c r="F56" s="3"/>
      <c r="G56" s="5"/>
      <c r="H56" s="5"/>
      <c r="I56" s="5"/>
      <c r="J56" s="3"/>
      <c r="K56" s="3"/>
      <c r="L56" s="3"/>
      <c r="M56" s="3"/>
      <c r="N56" s="3"/>
      <c r="O56" s="3"/>
      <c r="P56" s="3"/>
      <c r="Q56" s="9">
        <f>SUM(E56:P56)</f>
        <v>371522480</v>
      </c>
    </row>
    <row r="57" spans="1:17" ht="60">
      <c r="A57" s="27"/>
      <c r="B57" s="11" t="s">
        <v>67</v>
      </c>
      <c r="C57" s="5">
        <v>378899500</v>
      </c>
      <c r="D57" s="3"/>
      <c r="E57" s="5">
        <v>378899500</v>
      </c>
      <c r="F57" s="3"/>
      <c r="G57" s="5"/>
      <c r="H57" s="5"/>
      <c r="I57" s="5"/>
      <c r="J57" s="3"/>
      <c r="K57" s="3"/>
      <c r="L57" s="3"/>
      <c r="M57" s="3"/>
      <c r="N57" s="3"/>
      <c r="O57" s="3"/>
      <c r="P57" s="3"/>
      <c r="Q57" s="9">
        <f aca="true" t="shared" si="4" ref="Q57:Q63">SUM(E57:P57)</f>
        <v>378899500</v>
      </c>
    </row>
    <row r="58" spans="1:17" ht="72">
      <c r="A58" s="27"/>
      <c r="B58" s="11" t="s">
        <v>47</v>
      </c>
      <c r="C58" s="5">
        <v>378892730</v>
      </c>
      <c r="D58" s="3"/>
      <c r="E58" s="5">
        <v>378892730</v>
      </c>
      <c r="F58" s="3"/>
      <c r="G58" s="5"/>
      <c r="H58" s="5"/>
      <c r="I58" s="5"/>
      <c r="J58" s="3"/>
      <c r="K58" s="3"/>
      <c r="L58" s="3"/>
      <c r="M58" s="3"/>
      <c r="N58" s="3"/>
      <c r="O58" s="3"/>
      <c r="P58" s="3"/>
      <c r="Q58" s="9">
        <f t="shared" si="4"/>
        <v>378892730</v>
      </c>
    </row>
    <row r="59" spans="1:17" ht="84">
      <c r="A59" s="27"/>
      <c r="B59" s="11" t="s">
        <v>68</v>
      </c>
      <c r="C59" s="5">
        <f>103418100+2674607</f>
        <v>106092707</v>
      </c>
      <c r="D59" s="3"/>
      <c r="E59" s="3"/>
      <c r="F59" s="5">
        <v>68945400</v>
      </c>
      <c r="G59" s="5">
        <f>34472700+2674607</f>
        <v>37147307</v>
      </c>
      <c r="H59" s="5"/>
      <c r="I59" s="5"/>
      <c r="J59" s="3"/>
      <c r="K59" s="3"/>
      <c r="L59" s="3"/>
      <c r="M59" s="3"/>
      <c r="N59" s="3"/>
      <c r="O59" s="3"/>
      <c r="P59" s="3"/>
      <c r="Q59" s="9">
        <f t="shared" si="4"/>
        <v>106092707</v>
      </c>
    </row>
    <row r="60" spans="1:17" ht="60">
      <c r="A60" s="27"/>
      <c r="B60" s="11" t="s">
        <v>69</v>
      </c>
      <c r="C60" s="5">
        <v>525000000</v>
      </c>
      <c r="D60" s="3"/>
      <c r="E60" s="3"/>
      <c r="F60" s="3"/>
      <c r="G60" s="3"/>
      <c r="H60" s="3"/>
      <c r="I60" s="5">
        <v>525000000</v>
      </c>
      <c r="J60" s="5"/>
      <c r="K60" s="5"/>
      <c r="L60" s="5"/>
      <c r="M60" s="5"/>
      <c r="N60" s="5"/>
      <c r="O60" s="5"/>
      <c r="P60" s="5"/>
      <c r="Q60" s="9">
        <f t="shared" si="4"/>
        <v>525000000</v>
      </c>
    </row>
    <row r="61" spans="1:17" ht="72">
      <c r="A61" s="27"/>
      <c r="B61" s="11" t="s">
        <v>47</v>
      </c>
      <c r="C61" s="5">
        <v>525000000</v>
      </c>
      <c r="D61" s="3"/>
      <c r="E61" s="3"/>
      <c r="F61" s="3"/>
      <c r="G61" s="3"/>
      <c r="H61" s="3"/>
      <c r="I61" s="5">
        <v>525000000</v>
      </c>
      <c r="J61" s="5"/>
      <c r="K61" s="5"/>
      <c r="L61" s="5"/>
      <c r="M61" s="5"/>
      <c r="N61" s="5"/>
      <c r="O61" s="5"/>
      <c r="P61" s="5"/>
      <c r="Q61" s="9">
        <f t="shared" si="4"/>
        <v>525000000</v>
      </c>
    </row>
    <row r="62" spans="1:17" ht="72">
      <c r="A62" s="27"/>
      <c r="B62" s="11" t="s">
        <v>70</v>
      </c>
      <c r="C62" s="5">
        <v>200000000</v>
      </c>
      <c r="D62" s="3"/>
      <c r="E62" s="3"/>
      <c r="F62" s="3"/>
      <c r="G62" s="3"/>
      <c r="H62" s="3"/>
      <c r="I62" s="5"/>
      <c r="J62" s="5"/>
      <c r="K62" s="5"/>
      <c r="L62" s="5">
        <v>200000000</v>
      </c>
      <c r="M62" s="5"/>
      <c r="N62" s="5"/>
      <c r="O62" s="5"/>
      <c r="P62" s="5"/>
      <c r="Q62" s="9">
        <f t="shared" si="4"/>
        <v>200000000</v>
      </c>
    </row>
    <row r="63" spans="1:17" ht="36">
      <c r="A63" s="27"/>
      <c r="B63" s="11" t="s">
        <v>66</v>
      </c>
      <c r="C63" s="5">
        <f>1017267190-2674607</f>
        <v>1014592583</v>
      </c>
      <c r="D63" s="3"/>
      <c r="E63" s="3"/>
      <c r="F63" s="3"/>
      <c r="G63" s="3"/>
      <c r="H63" s="3"/>
      <c r="I63" s="5"/>
      <c r="J63" s="5"/>
      <c r="K63" s="5"/>
      <c r="L63" s="5">
        <v>1017267190</v>
      </c>
      <c r="M63" s="5"/>
      <c r="N63" s="5"/>
      <c r="O63" s="5"/>
      <c r="P63" s="5"/>
      <c r="Q63" s="9">
        <f t="shared" si="4"/>
        <v>1017267190</v>
      </c>
    </row>
    <row r="64" spans="1:17" ht="24">
      <c r="A64" s="27" t="s">
        <v>120</v>
      </c>
      <c r="B64" s="2" t="s">
        <v>1</v>
      </c>
      <c r="C64" s="3">
        <f>C65+C72+C86+C89+C95+C99+C103+C105</f>
        <v>24586041372</v>
      </c>
      <c r="D64" s="3" t="s">
        <v>62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9" ht="15">
      <c r="A65" s="82" t="s">
        <v>40</v>
      </c>
      <c r="B65" s="83"/>
      <c r="C65" s="35">
        <f>SUM(C66:C71)</f>
        <v>11400000000</v>
      </c>
      <c r="D65" s="1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5">
        <f>SUM(Q66:Q71)</f>
        <v>11400000000</v>
      </c>
      <c r="S65" s="36"/>
    </row>
    <row r="66" spans="1:17" ht="67.5">
      <c r="A66" s="27"/>
      <c r="B66" s="10" t="s">
        <v>94</v>
      </c>
      <c r="C66" s="4">
        <v>7200000000</v>
      </c>
      <c r="D66" s="16"/>
      <c r="E66" s="15">
        <v>7200000000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>
        <f aca="true" t="shared" si="5" ref="Q66:Q71">SUM(E66:P66)</f>
        <v>7200000000</v>
      </c>
    </row>
    <row r="67" spans="1:17" ht="15">
      <c r="A67" s="27"/>
      <c r="B67" s="10" t="s">
        <v>95</v>
      </c>
      <c r="C67" s="4">
        <v>900000000</v>
      </c>
      <c r="D67" s="16"/>
      <c r="E67" s="15"/>
      <c r="F67" s="15"/>
      <c r="G67" s="15"/>
      <c r="H67" s="4">
        <v>900000000</v>
      </c>
      <c r="I67" s="15"/>
      <c r="J67" s="15"/>
      <c r="K67" s="15"/>
      <c r="L67" s="15"/>
      <c r="M67" s="15"/>
      <c r="N67" s="15"/>
      <c r="O67" s="15"/>
      <c r="P67" s="15"/>
      <c r="Q67" s="15">
        <f t="shared" si="5"/>
        <v>900000000</v>
      </c>
    </row>
    <row r="68" spans="1:17" ht="33.75">
      <c r="A68" s="27"/>
      <c r="B68" s="10" t="s">
        <v>166</v>
      </c>
      <c r="C68" s="4">
        <v>2400000000</v>
      </c>
      <c r="D68" s="16"/>
      <c r="E68" s="15">
        <v>320000000</v>
      </c>
      <c r="F68" s="15">
        <v>435000000</v>
      </c>
      <c r="G68" s="15">
        <v>470000000</v>
      </c>
      <c r="H68" s="15"/>
      <c r="I68" s="15">
        <v>360000000</v>
      </c>
      <c r="J68" s="15">
        <v>545000000</v>
      </c>
      <c r="K68" s="15"/>
      <c r="L68" s="15">
        <v>60000000</v>
      </c>
      <c r="M68" s="15">
        <v>210000000</v>
      </c>
      <c r="N68" s="15"/>
      <c r="O68" s="15"/>
      <c r="P68" s="15"/>
      <c r="Q68" s="15">
        <f t="shared" si="5"/>
        <v>2400000000</v>
      </c>
    </row>
    <row r="69" spans="1:17" ht="67.5">
      <c r="A69" s="27"/>
      <c r="B69" s="10" t="s">
        <v>97</v>
      </c>
      <c r="C69" s="4">
        <v>720000000</v>
      </c>
      <c r="D69" s="16"/>
      <c r="E69" s="15"/>
      <c r="F69" s="15"/>
      <c r="G69" s="15"/>
      <c r="H69" s="15"/>
      <c r="I69" s="15"/>
      <c r="J69" s="15"/>
      <c r="K69" s="15">
        <v>720000000</v>
      </c>
      <c r="L69" s="15"/>
      <c r="M69" s="15"/>
      <c r="N69" s="15"/>
      <c r="O69" s="15"/>
      <c r="P69" s="15"/>
      <c r="Q69" s="15">
        <f t="shared" si="5"/>
        <v>720000000</v>
      </c>
    </row>
    <row r="70" spans="1:17" ht="45">
      <c r="A70" s="27"/>
      <c r="B70" s="10" t="s">
        <v>96</v>
      </c>
      <c r="C70" s="4">
        <v>130000000</v>
      </c>
      <c r="D70" s="16"/>
      <c r="E70" s="15"/>
      <c r="F70" s="15"/>
      <c r="G70" s="15">
        <v>130000000</v>
      </c>
      <c r="H70" s="15"/>
      <c r="I70" s="15"/>
      <c r="J70" s="15"/>
      <c r="K70" s="15"/>
      <c r="L70" s="15"/>
      <c r="M70" s="15"/>
      <c r="N70" s="15"/>
      <c r="O70" s="15"/>
      <c r="P70" s="15"/>
      <c r="Q70" s="15">
        <f t="shared" si="5"/>
        <v>130000000</v>
      </c>
    </row>
    <row r="71" spans="1:17" ht="45">
      <c r="A71" s="27"/>
      <c r="B71" s="10" t="s">
        <v>98</v>
      </c>
      <c r="C71" s="4">
        <v>50000000</v>
      </c>
      <c r="D71" s="16"/>
      <c r="E71" s="15"/>
      <c r="F71" s="15"/>
      <c r="G71" s="15">
        <v>50000000</v>
      </c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si="5"/>
        <v>50000000</v>
      </c>
    </row>
    <row r="72" spans="1:17" ht="15">
      <c r="A72" s="82" t="s">
        <v>41</v>
      </c>
      <c r="B72" s="83"/>
      <c r="C72" s="35">
        <f>SUM(C73:C85)</f>
        <v>7307220000</v>
      </c>
      <c r="D72" s="10"/>
      <c r="E72" s="3"/>
      <c r="F72" s="3"/>
      <c r="G72" s="3"/>
      <c r="H72" s="3"/>
      <c r="I72" s="3"/>
      <c r="J72" s="3"/>
      <c r="K72" s="3"/>
      <c r="L72" s="5"/>
      <c r="M72" s="5"/>
      <c r="N72" s="5"/>
      <c r="O72" s="5"/>
      <c r="P72" s="5"/>
      <c r="Q72" s="3">
        <f>SUM(Q73:Q83)</f>
        <v>6583220000</v>
      </c>
    </row>
    <row r="73" spans="1:17" ht="22.5">
      <c r="A73" s="27"/>
      <c r="B73" s="10" t="s">
        <v>167</v>
      </c>
      <c r="C73" s="4">
        <v>4293120000</v>
      </c>
      <c r="D73" s="3"/>
      <c r="E73" s="5"/>
      <c r="F73" s="5">
        <v>883440000</v>
      </c>
      <c r="G73" s="5"/>
      <c r="H73" s="5"/>
      <c r="I73" s="4">
        <v>1636000000</v>
      </c>
      <c r="J73" s="5"/>
      <c r="K73" s="5">
        <v>981600000</v>
      </c>
      <c r="L73" s="5"/>
      <c r="M73" s="5">
        <v>792080000</v>
      </c>
      <c r="N73" s="5"/>
      <c r="O73" s="5"/>
      <c r="P73" s="5"/>
      <c r="Q73" s="5">
        <f>SUM(E73:P73)</f>
        <v>4293120000</v>
      </c>
    </row>
    <row r="74" spans="1:17" ht="15">
      <c r="A74" s="27"/>
      <c r="B74" s="10" t="s">
        <v>168</v>
      </c>
      <c r="C74" s="4">
        <v>450000000</v>
      </c>
      <c r="D74" s="3"/>
      <c r="E74" s="5">
        <v>450000000</v>
      </c>
      <c r="F74" s="5"/>
      <c r="G74" s="5"/>
      <c r="H74" s="5"/>
      <c r="I74" s="4"/>
      <c r="J74" s="5"/>
      <c r="K74" s="5"/>
      <c r="L74" s="5"/>
      <c r="M74" s="5"/>
      <c r="N74" s="5"/>
      <c r="O74" s="5"/>
      <c r="P74" s="5"/>
      <c r="Q74" s="5"/>
    </row>
    <row r="75" spans="1:17" ht="22.5">
      <c r="A75" s="27"/>
      <c r="B75" s="10" t="s">
        <v>169</v>
      </c>
      <c r="C75" s="4">
        <v>511700000</v>
      </c>
      <c r="D75" s="3"/>
      <c r="E75" s="5">
        <v>511700000</v>
      </c>
      <c r="F75" s="5"/>
      <c r="G75" s="5"/>
      <c r="H75" s="5"/>
      <c r="I75" s="4"/>
      <c r="J75" s="5"/>
      <c r="K75" s="5"/>
      <c r="L75" s="5"/>
      <c r="M75" s="5"/>
      <c r="N75" s="5"/>
      <c r="O75" s="5"/>
      <c r="P75" s="5"/>
      <c r="Q75" s="15">
        <f aca="true" t="shared" si="6" ref="Q75:Q82">SUM(E75:P75)</f>
        <v>511700000</v>
      </c>
    </row>
    <row r="76" spans="1:17" ht="56.25">
      <c r="A76" s="27"/>
      <c r="B76" s="10" t="s">
        <v>89</v>
      </c>
      <c r="C76" s="4">
        <v>300000000</v>
      </c>
      <c r="D76" s="3"/>
      <c r="E76" s="5"/>
      <c r="F76" s="5"/>
      <c r="G76" s="5">
        <v>300000000</v>
      </c>
      <c r="H76" s="5"/>
      <c r="I76" s="4"/>
      <c r="J76" s="5"/>
      <c r="K76" s="5"/>
      <c r="L76" s="5"/>
      <c r="M76" s="5"/>
      <c r="N76" s="5"/>
      <c r="O76" s="5"/>
      <c r="P76" s="5"/>
      <c r="Q76" s="15">
        <f t="shared" si="6"/>
        <v>300000000</v>
      </c>
    </row>
    <row r="77" spans="1:17" ht="45">
      <c r="A77" s="27"/>
      <c r="B77" s="10" t="s">
        <v>170</v>
      </c>
      <c r="C77" s="4">
        <v>300000000</v>
      </c>
      <c r="D77" s="3"/>
      <c r="E77" s="5"/>
      <c r="F77" s="5"/>
      <c r="G77" s="5">
        <v>300000000</v>
      </c>
      <c r="H77" s="5"/>
      <c r="I77" s="4"/>
      <c r="J77" s="5"/>
      <c r="K77" s="5"/>
      <c r="L77" s="5"/>
      <c r="M77" s="5"/>
      <c r="N77" s="5"/>
      <c r="O77" s="5"/>
      <c r="P77" s="5"/>
      <c r="Q77" s="15">
        <f t="shared" si="6"/>
        <v>300000000</v>
      </c>
    </row>
    <row r="78" spans="1:17" ht="33.75">
      <c r="A78" s="27"/>
      <c r="B78" s="10" t="s">
        <v>171</v>
      </c>
      <c r="C78" s="4">
        <v>300000000</v>
      </c>
      <c r="D78" s="3"/>
      <c r="E78" s="5"/>
      <c r="F78" s="5"/>
      <c r="G78" s="5">
        <v>300000000</v>
      </c>
      <c r="H78" s="5"/>
      <c r="I78" s="4"/>
      <c r="J78" s="5"/>
      <c r="K78" s="5"/>
      <c r="L78" s="5"/>
      <c r="M78" s="5"/>
      <c r="N78" s="5"/>
      <c r="O78" s="5"/>
      <c r="P78" s="5"/>
      <c r="Q78" s="15">
        <f t="shared" si="6"/>
        <v>300000000</v>
      </c>
    </row>
    <row r="79" spans="1:17" ht="22.5">
      <c r="A79" s="27"/>
      <c r="B79" s="10" t="s">
        <v>175</v>
      </c>
      <c r="C79" s="4">
        <v>118400000</v>
      </c>
      <c r="D79" s="3"/>
      <c r="E79" s="5"/>
      <c r="F79" s="5">
        <v>118400000</v>
      </c>
      <c r="G79" s="5"/>
      <c r="H79" s="5"/>
      <c r="I79" s="4"/>
      <c r="J79" s="5"/>
      <c r="K79" s="5"/>
      <c r="L79" s="5"/>
      <c r="M79" s="5"/>
      <c r="N79" s="5"/>
      <c r="O79" s="5"/>
      <c r="P79" s="5"/>
      <c r="Q79" s="15">
        <f t="shared" si="6"/>
        <v>118400000</v>
      </c>
    </row>
    <row r="80" spans="1:17" ht="22.5">
      <c r="A80" s="27"/>
      <c r="B80" s="10" t="s">
        <v>185</v>
      </c>
      <c r="C80" s="4">
        <v>160000000</v>
      </c>
      <c r="D80" s="3"/>
      <c r="E80" s="5">
        <v>160000000</v>
      </c>
      <c r="F80" s="5"/>
      <c r="G80" s="5"/>
      <c r="H80" s="5"/>
      <c r="I80" s="4"/>
      <c r="J80" s="5"/>
      <c r="K80" s="5"/>
      <c r="L80" s="5"/>
      <c r="M80" s="5"/>
      <c r="N80" s="5"/>
      <c r="O80" s="5"/>
      <c r="P80" s="5"/>
      <c r="Q80" s="15">
        <f t="shared" si="6"/>
        <v>160000000</v>
      </c>
    </row>
    <row r="81" spans="1:17" ht="33.75">
      <c r="A81" s="27"/>
      <c r="B81" s="10" t="s">
        <v>172</v>
      </c>
      <c r="C81" s="4">
        <v>200000000</v>
      </c>
      <c r="D81" s="3"/>
      <c r="E81" s="5"/>
      <c r="F81" s="15">
        <v>200000000</v>
      </c>
      <c r="G81" s="5"/>
      <c r="H81" s="5"/>
      <c r="I81" s="4"/>
      <c r="J81" s="5"/>
      <c r="K81" s="5"/>
      <c r="L81" s="5"/>
      <c r="M81" s="5"/>
      <c r="N81" s="5"/>
      <c r="O81" s="5"/>
      <c r="P81" s="5"/>
      <c r="Q81" s="15">
        <f t="shared" si="6"/>
        <v>200000000</v>
      </c>
    </row>
    <row r="82" spans="1:17" ht="45">
      <c r="A82" s="27"/>
      <c r="B82" s="10" t="s">
        <v>173</v>
      </c>
      <c r="C82" s="4">
        <v>200000000</v>
      </c>
      <c r="D82" s="3"/>
      <c r="E82" s="15"/>
      <c r="F82" s="5"/>
      <c r="G82" s="5"/>
      <c r="H82" s="5"/>
      <c r="I82" s="4"/>
      <c r="J82" s="5"/>
      <c r="K82" s="15">
        <v>200000000</v>
      </c>
      <c r="L82" s="5"/>
      <c r="M82" s="5"/>
      <c r="N82" s="5"/>
      <c r="O82" s="5"/>
      <c r="P82" s="5"/>
      <c r="Q82" s="15">
        <f t="shared" si="6"/>
        <v>200000000</v>
      </c>
    </row>
    <row r="83" spans="1:17" ht="22.5">
      <c r="A83" s="27"/>
      <c r="B83" s="10" t="s">
        <v>88</v>
      </c>
      <c r="C83" s="4">
        <v>200000000</v>
      </c>
      <c r="D83" s="3"/>
      <c r="E83" s="15"/>
      <c r="F83" s="5"/>
      <c r="G83" s="15">
        <v>200000000</v>
      </c>
      <c r="H83" s="15"/>
      <c r="I83" s="15"/>
      <c r="J83" s="15"/>
      <c r="K83" s="15"/>
      <c r="L83" s="15"/>
      <c r="M83" s="15"/>
      <c r="N83" s="15"/>
      <c r="O83" s="15"/>
      <c r="P83" s="15"/>
      <c r="Q83" s="15">
        <f>SUM(E83:P83)</f>
        <v>200000000</v>
      </c>
    </row>
    <row r="84" spans="1:17" ht="22.5">
      <c r="A84" s="37"/>
      <c r="B84" s="10" t="s">
        <v>82</v>
      </c>
      <c r="C84" s="4">
        <v>174000000</v>
      </c>
      <c r="D84" s="38"/>
      <c r="E84" s="4"/>
      <c r="F84" s="4">
        <v>174000000</v>
      </c>
      <c r="G84" s="4"/>
      <c r="H84" s="4"/>
      <c r="I84" s="4"/>
      <c r="J84" s="4"/>
      <c r="K84" s="4"/>
      <c r="L84" s="15"/>
      <c r="M84" s="15"/>
      <c r="N84" s="15"/>
      <c r="O84" s="15"/>
      <c r="P84" s="15"/>
      <c r="Q84" s="15">
        <f>SUM(E84:P84)</f>
        <v>174000000</v>
      </c>
    </row>
    <row r="85" spans="1:17" ht="15">
      <c r="A85" s="37"/>
      <c r="B85" s="10" t="s">
        <v>174</v>
      </c>
      <c r="C85" s="4">
        <v>100000000</v>
      </c>
      <c r="D85" s="38"/>
      <c r="E85" s="4"/>
      <c r="F85" s="4"/>
      <c r="G85" s="4"/>
      <c r="H85" s="4"/>
      <c r="I85" s="4"/>
      <c r="J85" s="4"/>
      <c r="K85" s="4">
        <v>100000000</v>
      </c>
      <c r="L85" s="15"/>
      <c r="M85" s="15"/>
      <c r="N85" s="15"/>
      <c r="O85" s="15"/>
      <c r="P85" s="15"/>
      <c r="Q85" s="15">
        <f>SUM(E85:P85)</f>
        <v>100000000</v>
      </c>
    </row>
    <row r="86" spans="1:17" ht="15">
      <c r="A86" s="82" t="s">
        <v>3</v>
      </c>
      <c r="B86" s="83"/>
      <c r="C86" s="35">
        <f>SUM(C87:C88)</f>
        <v>400000000</v>
      </c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3"/>
      <c r="P86" s="3"/>
      <c r="Q86" s="3">
        <f>SUM(Q87:Q88)</f>
        <v>400000000</v>
      </c>
    </row>
    <row r="87" spans="1:17" ht="22.5">
      <c r="A87" s="27"/>
      <c r="B87" s="10" t="s">
        <v>93</v>
      </c>
      <c r="C87" s="4">
        <v>200000000</v>
      </c>
      <c r="D87" s="3"/>
      <c r="E87" s="5"/>
      <c r="F87" s="5"/>
      <c r="G87" s="5"/>
      <c r="H87" s="5"/>
      <c r="I87" s="15">
        <v>40000000</v>
      </c>
      <c r="J87" s="15">
        <v>40000000</v>
      </c>
      <c r="K87" s="15"/>
      <c r="L87" s="15">
        <v>40000000</v>
      </c>
      <c r="M87" s="15">
        <v>40000000</v>
      </c>
      <c r="N87" s="15"/>
      <c r="O87" s="15">
        <v>40000000</v>
      </c>
      <c r="P87" s="5"/>
      <c r="Q87" s="5">
        <f>SUM(E87:P87)</f>
        <v>200000000</v>
      </c>
    </row>
    <row r="88" spans="1:17" ht="15">
      <c r="A88" s="27"/>
      <c r="B88" s="10" t="s">
        <v>197</v>
      </c>
      <c r="C88" s="4">
        <v>200000000</v>
      </c>
      <c r="D88" s="3"/>
      <c r="E88" s="5"/>
      <c r="F88" s="5"/>
      <c r="G88" s="4"/>
      <c r="H88" s="5"/>
      <c r="I88" s="15">
        <v>40000000</v>
      </c>
      <c r="J88" s="15">
        <v>40000000</v>
      </c>
      <c r="K88" s="15"/>
      <c r="L88" s="15">
        <v>40000000</v>
      </c>
      <c r="M88" s="15">
        <v>40000000</v>
      </c>
      <c r="N88" s="15"/>
      <c r="O88" s="15">
        <v>40000000</v>
      </c>
      <c r="P88" s="5"/>
      <c r="Q88" s="5">
        <f>SUM(E88:P88)</f>
        <v>200000000</v>
      </c>
    </row>
    <row r="89" spans="1:17" ht="15">
      <c r="A89" s="82" t="s">
        <v>43</v>
      </c>
      <c r="B89" s="83"/>
      <c r="C89" s="35">
        <f>SUM(C90:C94)</f>
        <v>716710000</v>
      </c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3"/>
      <c r="P89" s="3"/>
      <c r="Q89" s="3">
        <f>+Q90+Q91</f>
        <v>319200000</v>
      </c>
    </row>
    <row r="90" spans="1:17" ht="22.5">
      <c r="A90" s="27"/>
      <c r="B90" s="10" t="s">
        <v>90</v>
      </c>
      <c r="C90" s="4">
        <v>214200000</v>
      </c>
      <c r="D90" s="3"/>
      <c r="E90" s="15"/>
      <c r="F90" s="15">
        <v>214200000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>SUM(E90:P90)</f>
        <v>214200000</v>
      </c>
    </row>
    <row r="91" spans="1:17" ht="33.75">
      <c r="A91" s="27"/>
      <c r="B91" s="10" t="s">
        <v>92</v>
      </c>
      <c r="C91" s="4">
        <v>105000000</v>
      </c>
      <c r="D91" s="3"/>
      <c r="E91" s="15"/>
      <c r="F91" s="15">
        <v>105000000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>SUM(E91:P91)</f>
        <v>105000000</v>
      </c>
    </row>
    <row r="92" spans="1:17" ht="22.5">
      <c r="A92" s="27"/>
      <c r="B92" s="10" t="s">
        <v>125</v>
      </c>
      <c r="C92" s="4">
        <v>47510000</v>
      </c>
      <c r="D92" s="3"/>
      <c r="E92" s="15">
        <v>47510000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>
        <f>SUM(E92:P92)</f>
        <v>47510000</v>
      </c>
    </row>
    <row r="93" spans="1:17" ht="15">
      <c r="A93" s="27"/>
      <c r="B93" s="10" t="s">
        <v>176</v>
      </c>
      <c r="C93" s="4">
        <v>200000000</v>
      </c>
      <c r="D93" s="3"/>
      <c r="E93" s="15"/>
      <c r="F93" s="15"/>
      <c r="G93" s="15">
        <v>200000000</v>
      </c>
      <c r="H93" s="15"/>
      <c r="I93" s="15"/>
      <c r="J93" s="15"/>
      <c r="K93" s="15"/>
      <c r="L93" s="15"/>
      <c r="M93" s="15"/>
      <c r="N93" s="15"/>
      <c r="O93" s="15"/>
      <c r="P93" s="15"/>
      <c r="Q93" s="15">
        <f>SUM(E93:P93)</f>
        <v>200000000</v>
      </c>
    </row>
    <row r="94" spans="1:17" ht="22.5">
      <c r="A94" s="27"/>
      <c r="B94" s="10" t="s">
        <v>177</v>
      </c>
      <c r="C94" s="4">
        <v>150000000</v>
      </c>
      <c r="D94" s="3"/>
      <c r="E94" s="15"/>
      <c r="F94" s="15"/>
      <c r="G94" s="15">
        <v>150000000</v>
      </c>
      <c r="H94" s="15"/>
      <c r="I94" s="15"/>
      <c r="J94" s="15"/>
      <c r="K94" s="15"/>
      <c r="L94" s="15"/>
      <c r="M94" s="15"/>
      <c r="N94" s="15"/>
      <c r="O94" s="15"/>
      <c r="P94" s="15"/>
      <c r="Q94" s="15">
        <f>SUM(E94:P94)</f>
        <v>150000000</v>
      </c>
    </row>
    <row r="95" spans="1:17" ht="15">
      <c r="A95" s="82" t="s">
        <v>178</v>
      </c>
      <c r="B95" s="83"/>
      <c r="C95" s="35">
        <f>SUM(C96:C98)</f>
        <v>994750000</v>
      </c>
      <c r="D95" s="13"/>
      <c r="E95" s="5"/>
      <c r="F95" s="5"/>
      <c r="G95" s="5"/>
      <c r="H95" s="5"/>
      <c r="I95" s="5"/>
      <c r="J95" s="5"/>
      <c r="K95" s="5"/>
      <c r="L95" s="5"/>
      <c r="M95" s="5"/>
      <c r="N95" s="5"/>
      <c r="O95" s="3"/>
      <c r="P95" s="3"/>
      <c r="Q95" s="3">
        <f>SUM(Q96:Q98)</f>
        <v>994750000</v>
      </c>
    </row>
    <row r="96" spans="1:17" ht="22.5">
      <c r="A96" s="27"/>
      <c r="B96" s="10" t="s">
        <v>186</v>
      </c>
      <c r="C96" s="4">
        <v>336500000</v>
      </c>
      <c r="D96" s="3"/>
      <c r="E96" s="15">
        <v>336500000</v>
      </c>
      <c r="F96" s="15"/>
      <c r="G96" s="15"/>
      <c r="H96" s="5"/>
      <c r="I96" s="5"/>
      <c r="J96" s="5"/>
      <c r="K96" s="5"/>
      <c r="L96" s="5"/>
      <c r="M96" s="5"/>
      <c r="N96" s="5"/>
      <c r="O96" s="5"/>
      <c r="P96" s="15"/>
      <c r="Q96" s="15">
        <f>SUM(E96:P96)</f>
        <v>336500000</v>
      </c>
    </row>
    <row r="97" spans="1:17" ht="15">
      <c r="A97" s="27"/>
      <c r="B97" s="10" t="s">
        <v>187</v>
      </c>
      <c r="C97" s="4">
        <v>158250000</v>
      </c>
      <c r="D97" s="3"/>
      <c r="E97" s="15"/>
      <c r="F97" s="15">
        <v>158250000</v>
      </c>
      <c r="G97" s="15"/>
      <c r="H97" s="5"/>
      <c r="I97" s="5"/>
      <c r="J97" s="5"/>
      <c r="K97" s="5"/>
      <c r="L97" s="5"/>
      <c r="M97" s="5"/>
      <c r="N97" s="5"/>
      <c r="O97" s="5"/>
      <c r="P97" s="15"/>
      <c r="Q97" s="15">
        <f>SUM(E97:P97)</f>
        <v>158250000</v>
      </c>
    </row>
    <row r="98" spans="1:17" ht="15">
      <c r="A98" s="27"/>
      <c r="B98" s="10" t="s">
        <v>179</v>
      </c>
      <c r="C98" s="4">
        <v>500000000</v>
      </c>
      <c r="D98" s="3"/>
      <c r="E98" s="15"/>
      <c r="F98" s="15"/>
      <c r="G98" s="15"/>
      <c r="H98" s="5"/>
      <c r="I98" s="5"/>
      <c r="J98" s="5"/>
      <c r="K98" s="15">
        <v>500000000</v>
      </c>
      <c r="L98" s="5"/>
      <c r="M98" s="5"/>
      <c r="N98" s="5"/>
      <c r="O98" s="5"/>
      <c r="P98" s="15"/>
      <c r="Q98" s="15">
        <f>SUM(E98:P98)</f>
        <v>500000000</v>
      </c>
    </row>
    <row r="99" spans="1:17" ht="15">
      <c r="A99" s="82" t="s">
        <v>103</v>
      </c>
      <c r="B99" s="83"/>
      <c r="C99" s="35">
        <f>SUM(C100:C102)</f>
        <v>2510000000</v>
      </c>
      <c r="D99" s="13"/>
      <c r="E99" s="5"/>
      <c r="F99" s="5"/>
      <c r="G99" s="5"/>
      <c r="H99" s="5"/>
      <c r="I99" s="5"/>
      <c r="J99" s="5"/>
      <c r="K99" s="5"/>
      <c r="L99" s="5"/>
      <c r="M99" s="5"/>
      <c r="N99" s="5"/>
      <c r="O99" s="3"/>
      <c r="P99" s="3"/>
      <c r="Q99" s="39">
        <f>SUM(Q100:Q102)</f>
        <v>2510000000</v>
      </c>
    </row>
    <row r="100" spans="1:17" ht="45">
      <c r="A100" s="27"/>
      <c r="B100" s="10" t="s">
        <v>51</v>
      </c>
      <c r="C100" s="4">
        <v>1310000000</v>
      </c>
      <c r="D100" s="16"/>
      <c r="E100" s="15"/>
      <c r="F100" s="15"/>
      <c r="G100" s="15"/>
      <c r="H100" s="15"/>
      <c r="I100" s="15"/>
      <c r="J100" s="15">
        <v>1310000000</v>
      </c>
      <c r="K100" s="15"/>
      <c r="L100" s="15"/>
      <c r="M100" s="15"/>
      <c r="N100" s="15"/>
      <c r="O100" s="15"/>
      <c r="P100" s="15"/>
      <c r="Q100" s="15">
        <f>SUM(E100:P100)</f>
        <v>1310000000</v>
      </c>
    </row>
    <row r="101" spans="1:19" ht="22.5">
      <c r="A101" s="27"/>
      <c r="B101" s="10" t="s">
        <v>181</v>
      </c>
      <c r="C101" s="4">
        <v>600000000</v>
      </c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>
        <v>600000000</v>
      </c>
      <c r="Q101" s="15">
        <f>SUM(E101:P101)</f>
        <v>600000000</v>
      </c>
      <c r="S101" s="36"/>
    </row>
    <row r="102" spans="1:17" ht="15">
      <c r="A102" s="27"/>
      <c r="B102" s="10" t="s">
        <v>180</v>
      </c>
      <c r="C102" s="4">
        <v>600000000</v>
      </c>
      <c r="D102" s="16"/>
      <c r="E102" s="15"/>
      <c r="F102" s="15"/>
      <c r="G102" s="15"/>
      <c r="H102" s="15"/>
      <c r="I102" s="15"/>
      <c r="J102" s="15"/>
      <c r="K102" s="15"/>
      <c r="L102" s="15"/>
      <c r="M102" s="4"/>
      <c r="N102" s="4"/>
      <c r="O102" s="15"/>
      <c r="P102" s="15">
        <v>600000000</v>
      </c>
      <c r="Q102" s="15">
        <f>SUM(E102:P102)</f>
        <v>600000000</v>
      </c>
    </row>
    <row r="103" spans="1:17" ht="15">
      <c r="A103" s="82" t="s">
        <v>182</v>
      </c>
      <c r="B103" s="83"/>
      <c r="C103" s="35">
        <f>+C104</f>
        <v>1057361372</v>
      </c>
      <c r="D103" s="1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"/>
      <c r="P103" s="3"/>
      <c r="Q103" s="39">
        <f>+Q104</f>
        <v>1057361372</v>
      </c>
    </row>
    <row r="104" spans="1:19" ht="15">
      <c r="A104" s="27"/>
      <c r="B104" s="10" t="s">
        <v>183</v>
      </c>
      <c r="C104" s="4">
        <v>1057361372</v>
      </c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4">
        <v>1057361372</v>
      </c>
      <c r="Q104" s="15">
        <f>SUM(E104:P104)</f>
        <v>1057361372</v>
      </c>
      <c r="S104" s="36"/>
    </row>
    <row r="105" spans="1:17" ht="15">
      <c r="A105" s="82" t="s">
        <v>188</v>
      </c>
      <c r="B105" s="83"/>
      <c r="C105" s="35">
        <f>SUM(C106:C109)</f>
        <v>200000000</v>
      </c>
      <c r="D105" s="1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"/>
      <c r="P105" s="3"/>
      <c r="Q105" s="39">
        <f>SUM(Q106:Q109)</f>
        <v>200000000</v>
      </c>
    </row>
    <row r="106" spans="1:19" ht="15">
      <c r="A106" s="27"/>
      <c r="B106" s="10" t="s">
        <v>189</v>
      </c>
      <c r="C106" s="4">
        <v>13170000</v>
      </c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4">
        <v>13170000</v>
      </c>
      <c r="P106" s="4"/>
      <c r="Q106" s="15">
        <f>SUM(E106:P106)</f>
        <v>13170000</v>
      </c>
      <c r="S106" s="36"/>
    </row>
    <row r="107" spans="1:19" ht="22.5">
      <c r="A107" s="27"/>
      <c r="B107" s="10" t="s">
        <v>190</v>
      </c>
      <c r="C107" s="4">
        <v>38080000</v>
      </c>
      <c r="D107" s="16"/>
      <c r="E107" s="15"/>
      <c r="F107" s="15"/>
      <c r="G107" s="4">
        <v>38080000</v>
      </c>
      <c r="H107" s="15"/>
      <c r="I107" s="15"/>
      <c r="J107" s="15"/>
      <c r="K107" s="15"/>
      <c r="L107" s="15"/>
      <c r="M107" s="15"/>
      <c r="N107" s="15"/>
      <c r="O107" s="15"/>
      <c r="P107" s="4"/>
      <c r="Q107" s="15">
        <f>SUM(E107:P107)</f>
        <v>38080000</v>
      </c>
      <c r="S107" s="36"/>
    </row>
    <row r="108" spans="1:19" ht="15">
      <c r="A108" s="27"/>
      <c r="B108" s="10" t="s">
        <v>191</v>
      </c>
      <c r="C108" s="4">
        <v>59500000</v>
      </c>
      <c r="D108" s="16"/>
      <c r="E108" s="15"/>
      <c r="F108" s="15"/>
      <c r="G108" s="15"/>
      <c r="H108" s="4">
        <v>59500000</v>
      </c>
      <c r="I108" s="15"/>
      <c r="J108" s="15"/>
      <c r="K108" s="15"/>
      <c r="L108" s="15"/>
      <c r="M108" s="15"/>
      <c r="N108" s="15"/>
      <c r="O108" s="15"/>
      <c r="P108" s="4"/>
      <c r="Q108" s="15">
        <f>SUM(E108:P108)</f>
        <v>59500000</v>
      </c>
      <c r="S108" s="36"/>
    </row>
    <row r="109" spans="1:19" ht="15">
      <c r="A109" s="27"/>
      <c r="B109" s="10" t="s">
        <v>192</v>
      </c>
      <c r="C109" s="4">
        <v>89250000</v>
      </c>
      <c r="D109" s="16"/>
      <c r="E109" s="15"/>
      <c r="F109" s="4">
        <v>89250000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4"/>
      <c r="Q109" s="15">
        <f>SUM(E109:P109)</f>
        <v>89250000</v>
      </c>
      <c r="S109" s="74" t="s">
        <v>322</v>
      </c>
    </row>
    <row r="110" spans="1:17" ht="36">
      <c r="A110" s="27" t="s">
        <v>121</v>
      </c>
      <c r="B110" s="2" t="s">
        <v>44</v>
      </c>
      <c r="C110" s="3">
        <v>250000000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>
        <f>SUM(Q111:Q112)</f>
        <v>250000000</v>
      </c>
    </row>
    <row r="111" spans="1:17" ht="22.5">
      <c r="A111" s="27"/>
      <c r="B111" s="10" t="s">
        <v>56</v>
      </c>
      <c r="C111" s="4">
        <v>190000000</v>
      </c>
      <c r="D111" s="3"/>
      <c r="E111" s="5"/>
      <c r="F111" s="5"/>
      <c r="G111" s="5"/>
      <c r="H111" s="5"/>
      <c r="I111" s="5"/>
      <c r="J111" s="5"/>
      <c r="K111" s="4">
        <v>190000000</v>
      </c>
      <c r="L111" s="5"/>
      <c r="M111" s="5"/>
      <c r="N111" s="5"/>
      <c r="O111" s="5"/>
      <c r="P111" s="5"/>
      <c r="Q111" s="5">
        <f>SUM(E111:P111)</f>
        <v>190000000</v>
      </c>
    </row>
    <row r="112" spans="1:17" ht="22.5">
      <c r="A112" s="27"/>
      <c r="B112" s="10" t="s">
        <v>57</v>
      </c>
      <c r="C112" s="4">
        <v>60000000</v>
      </c>
      <c r="D112" s="3"/>
      <c r="E112" s="5"/>
      <c r="F112" s="5"/>
      <c r="G112" s="5"/>
      <c r="H112" s="5"/>
      <c r="I112" s="5"/>
      <c r="J112" s="5"/>
      <c r="K112" s="5"/>
      <c r="L112" s="5"/>
      <c r="M112" s="4">
        <v>60000000</v>
      </c>
      <c r="N112" s="5"/>
      <c r="O112" s="5"/>
      <c r="P112" s="4"/>
      <c r="Q112" s="5">
        <f>SUM(E112:P112)</f>
        <v>60000000</v>
      </c>
    </row>
    <row r="113" spans="1:17" ht="24">
      <c r="A113" s="27" t="s">
        <v>122</v>
      </c>
      <c r="B113" s="2" t="s">
        <v>48</v>
      </c>
      <c r="C113" s="3">
        <f>SUM(C114:C119)</f>
        <v>23907703951.994602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>
        <f>SUM(Q114:Q119)</f>
        <v>23907703951.994602</v>
      </c>
    </row>
    <row r="114" spans="1:17" ht="15">
      <c r="A114" s="27"/>
      <c r="B114" s="10" t="s">
        <v>80</v>
      </c>
      <c r="C114" s="4">
        <f>18706626438.5796-30000000</f>
        <v>18676626438.5796</v>
      </c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>
        <f>18706626438.5796-30000000</f>
        <v>18676626438.5796</v>
      </c>
      <c r="Q114" s="5">
        <f aca="true" t="shared" si="7" ref="Q114:Q119">SUM(E114:P114)</f>
        <v>18676626438.5796</v>
      </c>
    </row>
    <row r="115" spans="1:17" ht="15">
      <c r="A115" s="27"/>
      <c r="B115" s="10" t="s">
        <v>325</v>
      </c>
      <c r="C115" s="4">
        <v>30000000</v>
      </c>
      <c r="D115" s="3"/>
      <c r="E115" s="5"/>
      <c r="F115" s="15">
        <v>30000000</v>
      </c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5">
        <f t="shared" si="7"/>
        <v>30000000</v>
      </c>
    </row>
    <row r="116" spans="1:17" ht="15">
      <c r="A116" s="27"/>
      <c r="B116" s="10" t="s">
        <v>84</v>
      </c>
      <c r="C116" s="4">
        <v>1321100522.415</v>
      </c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>
        <v>1321100522.415</v>
      </c>
      <c r="Q116" s="5">
        <f t="shared" si="7"/>
        <v>1321100522.415</v>
      </c>
    </row>
    <row r="117" spans="1:17" ht="15">
      <c r="A117" s="27"/>
      <c r="B117" s="10" t="s">
        <v>85</v>
      </c>
      <c r="C117" s="4">
        <v>2564976991</v>
      </c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"/>
      <c r="P117" s="4">
        <v>2564976991</v>
      </c>
      <c r="Q117" s="5">
        <f t="shared" si="7"/>
        <v>2564976991</v>
      </c>
    </row>
    <row r="118" spans="1:17" ht="15">
      <c r="A118" s="27"/>
      <c r="B118" s="10" t="s">
        <v>86</v>
      </c>
      <c r="C118" s="4">
        <v>315000000</v>
      </c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"/>
      <c r="P118" s="4">
        <v>315000000</v>
      </c>
      <c r="Q118" s="5">
        <f t="shared" si="7"/>
        <v>315000000</v>
      </c>
    </row>
    <row r="119" spans="1:17" ht="15">
      <c r="A119" s="27"/>
      <c r="B119" s="10" t="s">
        <v>87</v>
      </c>
      <c r="C119" s="4">
        <v>1000000000</v>
      </c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3"/>
      <c r="P119" s="4">
        <v>1000000000</v>
      </c>
      <c r="Q119" s="5">
        <f t="shared" si="7"/>
        <v>1000000000</v>
      </c>
    </row>
    <row r="120" spans="1:17" ht="36">
      <c r="A120" s="27" t="s">
        <v>116</v>
      </c>
      <c r="B120" s="2" t="s">
        <v>37</v>
      </c>
      <c r="C120" s="3">
        <v>4000000000</v>
      </c>
      <c r="D120" s="3" t="s">
        <v>65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6"/>
      <c r="Q120" s="3">
        <f>SUM(Q121:Q127)</f>
        <v>4000000000</v>
      </c>
    </row>
    <row r="121" spans="1:19" ht="45">
      <c r="A121" s="40"/>
      <c r="B121" s="42" t="s">
        <v>71</v>
      </c>
      <c r="C121" s="5">
        <v>917224661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5">
        <v>917224661</v>
      </c>
      <c r="Q121" s="5">
        <f aca="true" t="shared" si="8" ref="Q121:Q127">SUM(E121:P121)</f>
        <v>917224661</v>
      </c>
      <c r="S121" s="75"/>
    </row>
    <row r="122" spans="1:17" ht="56.25">
      <c r="A122" s="40"/>
      <c r="B122" s="42" t="s">
        <v>72</v>
      </c>
      <c r="C122" s="5">
        <v>326000000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5">
        <v>326000000</v>
      </c>
      <c r="Q122" s="5">
        <f t="shared" si="8"/>
        <v>326000000</v>
      </c>
    </row>
    <row r="123" spans="1:17" ht="33.75">
      <c r="A123" s="40"/>
      <c r="B123" s="42" t="s">
        <v>193</v>
      </c>
      <c r="C123" s="5">
        <v>1121000000</v>
      </c>
      <c r="D123" s="5"/>
      <c r="E123" s="5"/>
      <c r="F123" s="5"/>
      <c r="G123" s="5"/>
      <c r="H123" s="5"/>
      <c r="I123" s="5"/>
      <c r="J123" s="14"/>
      <c r="K123" s="5"/>
      <c r="L123" s="5"/>
      <c r="M123" s="5"/>
      <c r="N123" s="5"/>
      <c r="O123" s="5"/>
      <c r="P123" s="15">
        <v>1121000000</v>
      </c>
      <c r="Q123" s="5">
        <f t="shared" si="8"/>
        <v>1121000000</v>
      </c>
    </row>
    <row r="124" spans="1:17" ht="33.75">
      <c r="A124" s="40"/>
      <c r="B124" s="42" t="s">
        <v>53</v>
      </c>
      <c r="C124" s="5">
        <v>1171531839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5">
        <v>1171531839</v>
      </c>
      <c r="Q124" s="5">
        <f t="shared" si="8"/>
        <v>1171531839</v>
      </c>
    </row>
    <row r="125" spans="1:17" ht="45">
      <c r="A125" s="40"/>
      <c r="B125" s="42" t="s">
        <v>73</v>
      </c>
      <c r="C125" s="5">
        <v>150000000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5">
        <v>150000000</v>
      </c>
      <c r="Q125" s="5">
        <f t="shared" si="8"/>
        <v>150000000</v>
      </c>
    </row>
    <row r="126" spans="1:17" ht="15">
      <c r="A126" s="40"/>
      <c r="B126" s="42" t="s">
        <v>74</v>
      </c>
      <c r="C126" s="5">
        <v>94243500</v>
      </c>
      <c r="D126" s="5"/>
      <c r="E126" s="5">
        <v>94243500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15"/>
      <c r="Q126" s="5">
        <f t="shared" si="8"/>
        <v>94243500</v>
      </c>
    </row>
    <row r="127" spans="1:17" ht="22.5">
      <c r="A127" s="40"/>
      <c r="B127" s="42" t="s">
        <v>75</v>
      </c>
      <c r="C127" s="5">
        <v>220000000</v>
      </c>
      <c r="D127" s="5"/>
      <c r="E127" s="5"/>
      <c r="F127" s="5"/>
      <c r="G127" s="5"/>
      <c r="H127" s="5"/>
      <c r="I127" s="5"/>
      <c r="J127" s="5"/>
      <c r="K127" s="5"/>
      <c r="L127" s="14"/>
      <c r="M127" s="5"/>
      <c r="N127" s="5"/>
      <c r="O127" s="5"/>
      <c r="P127" s="15">
        <v>220000000</v>
      </c>
      <c r="Q127" s="5">
        <f t="shared" si="8"/>
        <v>220000000</v>
      </c>
    </row>
    <row r="128" spans="1:17" ht="15">
      <c r="A128" s="27"/>
      <c r="B128" s="41" t="s">
        <v>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>
        <f>SUM(E128:P128)</f>
        <v>0</v>
      </c>
    </row>
    <row r="130" ht="15">
      <c r="C130" s="36"/>
    </row>
    <row r="131" ht="15">
      <c r="C131" s="36"/>
    </row>
  </sheetData>
  <sheetProtection/>
  <mergeCells count="9">
    <mergeCell ref="A105:B105"/>
    <mergeCell ref="A103:B103"/>
    <mergeCell ref="A99:B99"/>
    <mergeCell ref="A95:B95"/>
    <mergeCell ref="A2:Q2"/>
    <mergeCell ref="A65:B65"/>
    <mergeCell ref="A72:B72"/>
    <mergeCell ref="A86:B86"/>
    <mergeCell ref="A89:B89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2017-02-16T19:16:19Z</dcterms:modified>
  <cp:category/>
  <cp:version/>
  <cp:contentType/>
  <cp:contentStatus/>
</cp:coreProperties>
</file>