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8\WEB\"/>
    </mc:Choice>
  </mc:AlternateContent>
  <bookViews>
    <workbookView xWindow="0" yWindow="0" windowWidth="28800" windowHeight="12435"/>
  </bookViews>
  <sheets>
    <sheet name=" Resumen Focos-objetivos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7" i="1" l="1"/>
  <c r="AC70" i="1"/>
  <c r="AD70" i="1" s="1"/>
  <c r="AD56" i="1"/>
  <c r="AC23" i="1"/>
  <c r="AC17" i="1"/>
  <c r="AD17" i="1" s="1"/>
  <c r="AC10" i="1"/>
  <c r="AD9" i="1" s="1"/>
  <c r="AC9" i="1"/>
  <c r="AC8" i="1"/>
  <c r="AD8" i="1" s="1"/>
  <c r="AG8" i="1"/>
  <c r="AH8" i="1" s="1"/>
  <c r="AI8" i="1" s="1"/>
  <c r="AF8" i="1"/>
  <c r="AF7" i="1"/>
  <c r="Y56" i="1" l="1"/>
  <c r="Y12" i="1"/>
  <c r="S62" i="1"/>
  <c r="T56" i="1"/>
  <c r="S50" i="1"/>
  <c r="S42" i="1"/>
  <c r="S41" i="1"/>
  <c r="S40" i="1"/>
  <c r="S10" i="1"/>
  <c r="T9" i="1" s="1"/>
  <c r="S8" i="1"/>
  <c r="O49" i="1"/>
  <c r="N24" i="1"/>
  <c r="N27" i="1"/>
  <c r="N7" i="1"/>
  <c r="O7" i="1" s="1"/>
  <c r="AH67" i="1"/>
  <c r="AI56" i="1"/>
  <c r="J56" i="1"/>
  <c r="AG23" i="1"/>
  <c r="AH23" i="1" s="1"/>
  <c r="AF23" i="1"/>
  <c r="I7" i="1"/>
  <c r="J7" i="1" s="1"/>
  <c r="AF22" i="1"/>
  <c r="H22" i="1"/>
  <c r="I22" i="1" s="1"/>
  <c r="AG22" i="1"/>
  <c r="AH22" i="1" s="1"/>
  <c r="AF21" i="1"/>
  <c r="AF20" i="1"/>
  <c r="AF10" i="1"/>
  <c r="AG7" i="1"/>
  <c r="AH7" i="1" s="1"/>
  <c r="AI7" i="1" s="1"/>
  <c r="AC7" i="1"/>
  <c r="AD7" i="1" s="1"/>
  <c r="AG9" i="1"/>
  <c r="AG10" i="1"/>
  <c r="AG11" i="1"/>
  <c r="AG12" i="1"/>
  <c r="AG13" i="1"/>
  <c r="AG14" i="1"/>
  <c r="AH14" i="1" s="1"/>
  <c r="AG15" i="1"/>
  <c r="AG16" i="1"/>
  <c r="AG17" i="1"/>
  <c r="AG18" i="1"/>
  <c r="AH18" i="1" s="1"/>
  <c r="AI18" i="1" s="1"/>
  <c r="AG19" i="1"/>
  <c r="AG20" i="1"/>
  <c r="AG21" i="1"/>
  <c r="AG24" i="1"/>
  <c r="AH24" i="1" s="1"/>
  <c r="AG25" i="1"/>
  <c r="AH25" i="1" s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F9" i="1"/>
  <c r="AF11" i="1"/>
  <c r="AF12" i="1"/>
  <c r="AF13" i="1"/>
  <c r="AF14" i="1"/>
  <c r="AF15" i="1"/>
  <c r="AF16" i="1"/>
  <c r="AF17" i="1"/>
  <c r="AF18" i="1"/>
  <c r="AF19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H8" i="1"/>
  <c r="I8" i="1" s="1"/>
  <c r="AH13" i="1" l="1"/>
  <c r="AI13" i="1" s="1"/>
  <c r="AH20" i="1"/>
  <c r="X53" i="1"/>
  <c r="H42" i="1"/>
  <c r="I42" i="1" s="1"/>
  <c r="AH21" i="1" l="1"/>
  <c r="X57" i="1"/>
  <c r="Y57" i="1" s="1"/>
  <c r="X51" i="1"/>
  <c r="Y51" i="1" s="1"/>
  <c r="X50" i="1"/>
  <c r="Y49" i="1" s="1"/>
  <c r="X46" i="1"/>
  <c r="X21" i="1"/>
  <c r="X20" i="1"/>
  <c r="X7" i="1"/>
  <c r="Y7" i="1" s="1"/>
  <c r="S70" i="1"/>
  <c r="T70" i="1" s="1"/>
  <c r="S69" i="1"/>
  <c r="T65" i="1" s="1"/>
  <c r="S51" i="1"/>
  <c r="T51" i="1" s="1"/>
  <c r="S44" i="1"/>
  <c r="T40" i="1" s="1"/>
  <c r="S20" i="1"/>
  <c r="S19" i="1"/>
  <c r="T18" i="1" s="1"/>
  <c r="S18" i="1"/>
  <c r="S14" i="1"/>
  <c r="T13" i="1" s="1"/>
  <c r="T8" i="1"/>
  <c r="T7" i="1"/>
  <c r="O70" i="1"/>
  <c r="O40" i="1"/>
  <c r="I57" i="1"/>
  <c r="H19" i="1"/>
  <c r="J8" i="1"/>
  <c r="H56" i="1" l="1"/>
  <c r="I20" i="1"/>
  <c r="H50" i="1"/>
  <c r="X9" i="1"/>
  <c r="X8" i="1"/>
  <c r="Y8" i="1" s="1"/>
  <c r="AH9" i="1"/>
  <c r="H38" i="1"/>
  <c r="AH27" i="1"/>
  <c r="AH30" i="1"/>
  <c r="AI30" i="1" s="1"/>
  <c r="AH31" i="1"/>
  <c r="AH33" i="1"/>
  <c r="AH35" i="1"/>
  <c r="AH37" i="1"/>
  <c r="AH41" i="1"/>
  <c r="AH43" i="1"/>
  <c r="AH48" i="1"/>
  <c r="AH50" i="1"/>
  <c r="AH52" i="1"/>
  <c r="AH54" i="1"/>
  <c r="AH60" i="1"/>
  <c r="AH64" i="1"/>
  <c r="AI64" i="1" s="1"/>
  <c r="AH68" i="1"/>
  <c r="AH72" i="1"/>
  <c r="X72" i="1"/>
  <c r="X71" i="1"/>
  <c r="X70" i="1"/>
  <c r="Y70" i="1" s="1"/>
  <c r="X69" i="1"/>
  <c r="X66" i="1"/>
  <c r="Y65" i="1" s="1"/>
  <c r="X65" i="1"/>
  <c r="X64" i="1"/>
  <c r="Y64" i="1" s="1"/>
  <c r="X63" i="1"/>
  <c r="X62" i="1"/>
  <c r="X61" i="1"/>
  <c r="Y59" i="1" s="1"/>
  <c r="Z57" i="1" s="1"/>
  <c r="X60" i="1"/>
  <c r="X59" i="1"/>
  <c r="X58" i="1"/>
  <c r="X55" i="1"/>
  <c r="X54" i="1"/>
  <c r="Y53" i="1"/>
  <c r="X52" i="1"/>
  <c r="X49" i="1"/>
  <c r="X48" i="1"/>
  <c r="Y46" i="1" s="1"/>
  <c r="X47" i="1"/>
  <c r="X44" i="1"/>
  <c r="X43" i="1"/>
  <c r="Y40" i="1" s="1"/>
  <c r="X41" i="1"/>
  <c r="X40" i="1"/>
  <c r="X39" i="1"/>
  <c r="Y39" i="1" s="1"/>
  <c r="X38" i="1"/>
  <c r="X37" i="1"/>
  <c r="Y36" i="1" s="1"/>
  <c r="X36" i="1"/>
  <c r="X35" i="1"/>
  <c r="X34" i="1"/>
  <c r="X33" i="1"/>
  <c r="X32" i="1"/>
  <c r="X31" i="1"/>
  <c r="X30" i="1"/>
  <c r="Y30" i="1" s="1"/>
  <c r="X29" i="1"/>
  <c r="X28" i="1"/>
  <c r="X27" i="1"/>
  <c r="X23" i="1"/>
  <c r="X22" i="1"/>
  <c r="Y20" i="1" s="1"/>
  <c r="X18" i="1"/>
  <c r="Y18" i="1" s="1"/>
  <c r="X17" i="1"/>
  <c r="Y17" i="1" s="1"/>
  <c r="X16" i="1"/>
  <c r="Y15" i="1" s="1"/>
  <c r="X15" i="1"/>
  <c r="X14" i="1"/>
  <c r="X13" i="1"/>
  <c r="Y13" i="1" s="1"/>
  <c r="X11" i="1"/>
  <c r="X10" i="1"/>
  <c r="Y9" i="1" s="1"/>
  <c r="N9" i="1"/>
  <c r="S15" i="1"/>
  <c r="T15" i="1" s="1"/>
  <c r="O56" i="1"/>
  <c r="O9" i="1"/>
  <c r="N8" i="1"/>
  <c r="O8" i="1" s="1"/>
  <c r="P7" i="1" s="1"/>
  <c r="H9" i="1"/>
  <c r="I9" i="1" s="1"/>
  <c r="H10" i="1"/>
  <c r="I10" i="1" s="1"/>
  <c r="H11" i="1"/>
  <c r="I11" i="1" s="1"/>
  <c r="H12" i="1"/>
  <c r="I12" i="1" s="1"/>
  <c r="J12" i="1" s="1"/>
  <c r="H13" i="1"/>
  <c r="I13" i="1" s="1"/>
  <c r="H14" i="1"/>
  <c r="I14" i="1" s="1"/>
  <c r="H15" i="1"/>
  <c r="H16" i="1"/>
  <c r="I16" i="1" s="1"/>
  <c r="H17" i="1"/>
  <c r="H18" i="1"/>
  <c r="I18" i="1" s="1"/>
  <c r="J18" i="1" s="1"/>
  <c r="H21" i="1"/>
  <c r="I21" i="1" s="1"/>
  <c r="H23" i="1"/>
  <c r="I23" i="1" s="1"/>
  <c r="H24" i="1"/>
  <c r="I24" i="1" s="1"/>
  <c r="H25" i="1"/>
  <c r="I25" i="1" s="1"/>
  <c r="H26" i="1"/>
  <c r="H27" i="1"/>
  <c r="H28" i="1"/>
  <c r="H29" i="1"/>
  <c r="H30" i="1"/>
  <c r="I30" i="1" s="1"/>
  <c r="J30" i="1" s="1"/>
  <c r="H31" i="1"/>
  <c r="H32" i="1"/>
  <c r="H33" i="1"/>
  <c r="H34" i="1"/>
  <c r="I34" i="1" s="1"/>
  <c r="H35" i="1"/>
  <c r="H36" i="1"/>
  <c r="H37" i="1"/>
  <c r="H39" i="1"/>
  <c r="I39" i="1" s="1"/>
  <c r="J39" i="1" s="1"/>
  <c r="H40" i="1"/>
  <c r="H41" i="1"/>
  <c r="H43" i="1"/>
  <c r="H44" i="1"/>
  <c r="H46" i="1"/>
  <c r="H47" i="1"/>
  <c r="H48" i="1"/>
  <c r="H49" i="1"/>
  <c r="H51" i="1"/>
  <c r="H52" i="1"/>
  <c r="H53" i="1"/>
  <c r="H54" i="1"/>
  <c r="H55" i="1"/>
  <c r="H58" i="1"/>
  <c r="I58" i="1" s="1"/>
  <c r="J57" i="1" s="1"/>
  <c r="H59" i="1"/>
  <c r="H60" i="1"/>
  <c r="H61" i="1"/>
  <c r="H62" i="1"/>
  <c r="H63" i="1"/>
  <c r="H64" i="1"/>
  <c r="I64" i="1" s="1"/>
  <c r="J64" i="1" s="1"/>
  <c r="H65" i="1"/>
  <c r="H66" i="1"/>
  <c r="H67" i="1"/>
  <c r="H68" i="1"/>
  <c r="H69" i="1"/>
  <c r="H70" i="1"/>
  <c r="H71" i="1"/>
  <c r="H72" i="1"/>
  <c r="I72" i="1" s="1"/>
  <c r="Z40" i="1" l="1"/>
  <c r="Z7" i="1"/>
  <c r="J13" i="1"/>
  <c r="J9" i="1"/>
  <c r="Z18" i="1"/>
  <c r="Y31" i="1"/>
  <c r="AH17" i="1"/>
  <c r="AI17" i="1" s="1"/>
  <c r="AH15" i="1"/>
  <c r="AH11" i="1"/>
  <c r="AH71" i="1"/>
  <c r="AH69" i="1"/>
  <c r="AH65" i="1"/>
  <c r="AH63" i="1"/>
  <c r="AH61" i="1"/>
  <c r="AH59" i="1"/>
  <c r="AH55" i="1"/>
  <c r="AH53" i="1"/>
  <c r="AI53" i="1" s="1"/>
  <c r="AH51" i="1"/>
  <c r="AI51" i="1" s="1"/>
  <c r="AH49" i="1"/>
  <c r="AI49" i="1" s="1"/>
  <c r="AH47" i="1"/>
  <c r="AI46" i="1" s="1"/>
  <c r="AH44" i="1"/>
  <c r="AH42" i="1"/>
  <c r="AH40" i="1"/>
  <c r="AH36" i="1"/>
  <c r="AI36" i="1" s="1"/>
  <c r="AH34" i="1"/>
  <c r="AI31" i="1" s="1"/>
  <c r="AH32" i="1"/>
  <c r="AH28" i="1"/>
  <c r="AH26" i="1"/>
  <c r="AI20" i="1" s="1"/>
  <c r="AH16" i="1"/>
  <c r="AH12" i="1"/>
  <c r="AI12" i="1" s="1"/>
  <c r="AH57" i="1"/>
  <c r="AH70" i="1"/>
  <c r="AI70" i="1" s="1"/>
  <c r="AH66" i="1"/>
  <c r="AH62" i="1"/>
  <c r="AH58" i="1"/>
  <c r="AH39" i="1"/>
  <c r="AI39" i="1" s="1"/>
  <c r="AH10" i="1"/>
  <c r="AI9" i="1" s="1"/>
  <c r="AC72" i="1"/>
  <c r="S72" i="1"/>
  <c r="N72" i="1"/>
  <c r="AC71" i="1"/>
  <c r="S71" i="1"/>
  <c r="N71" i="1"/>
  <c r="I71" i="1"/>
  <c r="I70" i="1"/>
  <c r="J70" i="1" s="1"/>
  <c r="AC69" i="1"/>
  <c r="N69" i="1"/>
  <c r="I69" i="1"/>
  <c r="AC68" i="1"/>
  <c r="X68" i="1"/>
  <c r="S68" i="1"/>
  <c r="N68" i="1"/>
  <c r="I68" i="1"/>
  <c r="AC67" i="1"/>
  <c r="S67" i="1"/>
  <c r="N67" i="1"/>
  <c r="I67" i="1"/>
  <c r="S66" i="1"/>
  <c r="N66" i="1"/>
  <c r="I66" i="1"/>
  <c r="AC65" i="1"/>
  <c r="S65" i="1"/>
  <c r="N65" i="1"/>
  <c r="O65" i="1" s="1"/>
  <c r="I65" i="1"/>
  <c r="AC64" i="1"/>
  <c r="AD64" i="1" s="1"/>
  <c r="S64" i="1"/>
  <c r="T64" i="1" s="1"/>
  <c r="N64" i="1"/>
  <c r="O64" i="1" s="1"/>
  <c r="S63" i="1"/>
  <c r="N63" i="1"/>
  <c r="I63" i="1"/>
  <c r="N62" i="1"/>
  <c r="I62" i="1"/>
  <c r="S61" i="1"/>
  <c r="N61" i="1"/>
  <c r="I61" i="1"/>
  <c r="AC60" i="1"/>
  <c r="AD59" i="1" s="1"/>
  <c r="N60" i="1"/>
  <c r="I60" i="1"/>
  <c r="AC59" i="1"/>
  <c r="S59" i="1"/>
  <c r="T59" i="1" s="1"/>
  <c r="N59" i="1"/>
  <c r="O59" i="1" s="1"/>
  <c r="I59" i="1"/>
  <c r="AC58" i="1"/>
  <c r="S58" i="1"/>
  <c r="N58" i="1"/>
  <c r="AC57" i="1"/>
  <c r="S57" i="1"/>
  <c r="N57" i="1"/>
  <c r="O57" i="1" s="1"/>
  <c r="P57" i="1" s="1"/>
  <c r="AC55" i="1"/>
  <c r="S55" i="1"/>
  <c r="N55" i="1"/>
  <c r="I55" i="1"/>
  <c r="AC54" i="1"/>
  <c r="S54" i="1"/>
  <c r="T53" i="1" s="1"/>
  <c r="N54" i="1"/>
  <c r="I54" i="1"/>
  <c r="AC53" i="1"/>
  <c r="AD53" i="1" s="1"/>
  <c r="S53" i="1"/>
  <c r="N53" i="1"/>
  <c r="O53" i="1" s="1"/>
  <c r="I53" i="1"/>
  <c r="J53" i="1" s="1"/>
  <c r="AC52" i="1"/>
  <c r="S52" i="1"/>
  <c r="N52" i="1"/>
  <c r="I52" i="1"/>
  <c r="AC51" i="1"/>
  <c r="AD51" i="1" s="1"/>
  <c r="N51" i="1"/>
  <c r="I51" i="1"/>
  <c r="AC50" i="1"/>
  <c r="AD49" i="1" s="1"/>
  <c r="I50" i="1"/>
  <c r="AC49" i="1"/>
  <c r="S49" i="1"/>
  <c r="T49" i="1" s="1"/>
  <c r="N49" i="1"/>
  <c r="I49" i="1"/>
  <c r="AC48" i="1"/>
  <c r="S48" i="1"/>
  <c r="N48" i="1"/>
  <c r="I48" i="1"/>
  <c r="AC47" i="1"/>
  <c r="AD46" i="1" s="1"/>
  <c r="S47" i="1"/>
  <c r="N47" i="1"/>
  <c r="I47" i="1"/>
  <c r="J46" i="1" s="1"/>
  <c r="S46" i="1"/>
  <c r="T46" i="1" s="1"/>
  <c r="N46" i="1"/>
  <c r="O46" i="1" s="1"/>
  <c r="M45" i="1"/>
  <c r="AG45" i="1" s="1"/>
  <c r="AC44" i="1"/>
  <c r="N44" i="1"/>
  <c r="I44" i="1"/>
  <c r="AC43" i="1"/>
  <c r="S43" i="1"/>
  <c r="N43" i="1"/>
  <c r="I43" i="1"/>
  <c r="AC42" i="1"/>
  <c r="AD40" i="1" s="1"/>
  <c r="N42" i="1"/>
  <c r="N41" i="1"/>
  <c r="I41" i="1"/>
  <c r="N40" i="1"/>
  <c r="I40" i="1"/>
  <c r="J40" i="1" s="1"/>
  <c r="AC39" i="1"/>
  <c r="AD39" i="1" s="1"/>
  <c r="S39" i="1"/>
  <c r="T39" i="1" s="1"/>
  <c r="N39" i="1"/>
  <c r="O39" i="1" s="1"/>
  <c r="S38" i="1"/>
  <c r="N38" i="1"/>
  <c r="S37" i="1"/>
  <c r="N37" i="1"/>
  <c r="I37" i="1"/>
  <c r="AC36" i="1"/>
  <c r="AD36" i="1" s="1"/>
  <c r="S36" i="1"/>
  <c r="T36" i="1" s="1"/>
  <c r="N36" i="1"/>
  <c r="O36" i="1" s="1"/>
  <c r="I36" i="1"/>
  <c r="J36" i="1" s="1"/>
  <c r="AC35" i="1"/>
  <c r="S35" i="1"/>
  <c r="N35" i="1"/>
  <c r="I35" i="1"/>
  <c r="AC34" i="1"/>
  <c r="S34" i="1"/>
  <c r="N34" i="1"/>
  <c r="S33" i="1"/>
  <c r="N33" i="1"/>
  <c r="I33" i="1"/>
  <c r="AC32" i="1"/>
  <c r="S32" i="1"/>
  <c r="N32" i="1"/>
  <c r="I32" i="1"/>
  <c r="AC31" i="1"/>
  <c r="AD31" i="1" s="1"/>
  <c r="S31" i="1"/>
  <c r="T31" i="1" s="1"/>
  <c r="N31" i="1"/>
  <c r="O31" i="1" s="1"/>
  <c r="I31" i="1"/>
  <c r="AC30" i="1"/>
  <c r="AD30" i="1" s="1"/>
  <c r="S30" i="1"/>
  <c r="T30" i="1" s="1"/>
  <c r="N30" i="1"/>
  <c r="O30" i="1" s="1"/>
  <c r="N29" i="1"/>
  <c r="S28" i="1"/>
  <c r="N28" i="1"/>
  <c r="I28" i="1"/>
  <c r="AC27" i="1"/>
  <c r="S27" i="1"/>
  <c r="I27" i="1"/>
  <c r="AC26" i="1"/>
  <c r="S26" i="1"/>
  <c r="N26" i="1"/>
  <c r="I26" i="1"/>
  <c r="J20" i="1" s="1"/>
  <c r="AC25" i="1"/>
  <c r="S25" i="1"/>
  <c r="N25" i="1"/>
  <c r="AC24" i="1"/>
  <c r="S24" i="1"/>
  <c r="S23" i="1"/>
  <c r="AC22" i="1"/>
  <c r="S22" i="1"/>
  <c r="N22" i="1"/>
  <c r="O20" i="1" s="1"/>
  <c r="AC21" i="1"/>
  <c r="S21" i="1"/>
  <c r="AC20" i="1"/>
  <c r="AC19" i="1"/>
  <c r="AD18" i="1" s="1"/>
  <c r="AC18" i="1"/>
  <c r="N18" i="1"/>
  <c r="O18" i="1" s="1"/>
  <c r="S17" i="1"/>
  <c r="T17" i="1" s="1"/>
  <c r="N17" i="1"/>
  <c r="O17" i="1" s="1"/>
  <c r="I17" i="1"/>
  <c r="J17" i="1" s="1"/>
  <c r="AC16" i="1"/>
  <c r="AD15" i="1" s="1"/>
  <c r="S16" i="1"/>
  <c r="N16" i="1"/>
  <c r="AC15" i="1"/>
  <c r="N15" i="1"/>
  <c r="O15" i="1" s="1"/>
  <c r="I15" i="1"/>
  <c r="J15" i="1" s="1"/>
  <c r="AC14" i="1"/>
  <c r="N14" i="1"/>
  <c r="AC13" i="1"/>
  <c r="AD13" i="1" s="1"/>
  <c r="S13" i="1"/>
  <c r="N13" i="1"/>
  <c r="O13" i="1" s="1"/>
  <c r="AC12" i="1"/>
  <c r="AD12" i="1" s="1"/>
  <c r="S12" i="1"/>
  <c r="T12" i="1" s="1"/>
  <c r="U7" i="1" s="1"/>
  <c r="N12" i="1"/>
  <c r="O12" i="1" s="1"/>
  <c r="S11" i="1"/>
  <c r="N11" i="1"/>
  <c r="N10" i="1"/>
  <c r="AD20" i="1" l="1"/>
  <c r="AE18" i="1" s="1"/>
  <c r="AE40" i="1"/>
  <c r="J65" i="1"/>
  <c r="AJ18" i="1"/>
  <c r="AI65" i="1"/>
  <c r="AI15" i="1"/>
  <c r="AJ7" i="1" s="1"/>
  <c r="AE7" i="1"/>
  <c r="J31" i="1"/>
  <c r="J51" i="1"/>
  <c r="T57" i="1"/>
  <c r="U57" i="1" s="1"/>
  <c r="AI57" i="1"/>
  <c r="AJ57" i="1" s="1"/>
  <c r="AI40" i="1"/>
  <c r="AJ40" i="1" s="1"/>
  <c r="AI59" i="1"/>
  <c r="K7" i="1"/>
  <c r="J49" i="1"/>
  <c r="K40" i="1" s="1"/>
  <c r="AD65" i="1"/>
  <c r="T20" i="1"/>
  <c r="O51" i="1"/>
  <c r="P40" i="1" s="1"/>
  <c r="AD57" i="1"/>
  <c r="J59" i="1"/>
  <c r="K57" i="1" s="1"/>
  <c r="U18" i="1"/>
  <c r="K18" i="1"/>
  <c r="U40" i="1"/>
  <c r="P18" i="1"/>
  <c r="H45" i="1"/>
  <c r="AK7" i="1" l="1"/>
  <c r="AE57" i="1"/>
</calcChain>
</file>

<file path=xl/sharedStrings.xml><?xml version="1.0" encoding="utf-8"?>
<sst xmlns="http://schemas.openxmlformats.org/spreadsheetml/2006/main" count="267" uniqueCount="199">
  <si>
    <t xml:space="preserve"> </t>
  </si>
  <si>
    <t>AGENCIA NACIONAL DE INFRAESTRUCTURA</t>
  </si>
  <si>
    <t>PLANEACIÓN ESTRATÉGICA AÑO 2017</t>
  </si>
  <si>
    <t>RESUMEN POR FOCO-OBJETIVO ESTRATEGICO (%)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</si>
  <si>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</si>
  <si>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</si>
  <si>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</si>
  <si>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</si>
  <si>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</si>
  <si>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</si>
  <si>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</si>
  <si>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</si>
  <si>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Resultado Objetivo Año(%)</t>
  </si>
  <si>
    <t>Resultado Foco Año (%)</t>
  </si>
  <si>
    <t>Meta Trim 1</t>
  </si>
  <si>
    <t>Avance Trim 1</t>
  </si>
  <si>
    <t>Resultado actividad trimestre 1 (%)</t>
  </si>
  <si>
    <t>Resultado Objetivo Trimestre 1 (%)</t>
  </si>
  <si>
    <t>Resultado Foco Trimestre 1 (%)</t>
  </si>
  <si>
    <t>Meta Trim 2</t>
  </si>
  <si>
    <t>Avance Trim 2</t>
  </si>
  <si>
    <t>Resultado actividad trimestre 2 (%)</t>
  </si>
  <si>
    <t>Resultado Objetivo Trimestre 2 (%)</t>
  </si>
  <si>
    <t>Resultado Foco Trimestre 2 (%)</t>
  </si>
  <si>
    <t>Meta Trim 3</t>
  </si>
  <si>
    <t>Avance Trim 3</t>
  </si>
  <si>
    <t>Resultado actividad trimestre 3 (%)</t>
  </si>
  <si>
    <t>Resultado Objetivo Trimestre 3 (%)</t>
  </si>
  <si>
    <t>Resultado Foco Trimestre 3 (%)</t>
  </si>
  <si>
    <t>Meta Trim 4</t>
  </si>
  <si>
    <t>Avance Trim 4</t>
  </si>
  <si>
    <t>Resultado actividad trimestre 4 (%)</t>
  </si>
  <si>
    <t>Resultado Objetivo Trimestre 4 (%)</t>
  </si>
  <si>
    <t>Resultado Foco Trimestre 4 (%)</t>
  </si>
  <si>
    <t>Meta Trimestre acumulado</t>
  </si>
  <si>
    <t>Avance Trimestre acumulado</t>
  </si>
  <si>
    <t>Resultado Objetivo Trimestre acumulado(%)</t>
  </si>
  <si>
    <t>Resultado Foco Trimestre acumulado (%)</t>
  </si>
  <si>
    <t>Resultado-Promedio ANI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</si>
  <si>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</si>
  <si>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</si>
  <si>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</si>
  <si>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</si>
  <si>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</si>
  <si>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</si>
  <si>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</si>
  <si>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</si>
  <si>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</si>
  <si>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</si>
  <si>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</si>
  <si>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</si>
  <si>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</si>
  <si>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</si>
  <si>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1.4. Desarrollar e implementar el PMT en sus diferentes componentes, articulando a este los proyectos de la Entidad.</t>
  </si>
  <si>
    <t>Presidencia</t>
  </si>
  <si>
    <t>Presentar un informe relacionado con el papel de la ANI dentro de la segunda parte del PMT</t>
  </si>
  <si>
    <t>1.5. Garantizar sinergia, aprendizaje y transición entre los proyectos existentes y los nuevos proyectos.</t>
  </si>
  <si>
    <t>Vice Planeación</t>
  </si>
  <si>
    <t>Implementar mejoras en el contenido del  Apéndice Técnico Predial</t>
  </si>
  <si>
    <t>Estandarizar las reuniones de seguimiento de los proyectos</t>
  </si>
  <si>
    <t>Número de Equipos Estandarizados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</si>
  <si>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</si>
  <si>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</si>
  <si>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</si>
  <si>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</si>
  <si>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</si>
  <si>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</si>
  <si>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</si>
  <si>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</si>
  <si>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</si>
  <si>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</si>
  <si>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</si>
  <si>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</si>
  <si>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</si>
  <si>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</si>
  <si>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</si>
  <si>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</si>
  <si>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</si>
  <si>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</si>
  <si>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</si>
  <si>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</si>
  <si>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</si>
  <si>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</si>
  <si>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</si>
  <si>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</si>
  <si>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</si>
  <si>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</si>
  <si>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</si>
  <si>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</si>
  <si>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</si>
  <si>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</si>
  <si>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</si>
  <si>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</si>
  <si>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</si>
  <si>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2.3. Desarrollar e implementar herramientas, metodologías y sistemas para el  control y seguimiento integral  y eficiente de los proyectos.</t>
  </si>
  <si>
    <t>Implementar mecanismos de formación en sistemas de información</t>
  </si>
  <si>
    <t>Número de vicepresidencias formadas</t>
  </si>
  <si>
    <t>2.4. Estandarizar los criterios y mecanismos legales para la resolución de conflictos</t>
  </si>
  <si>
    <t>Vicepresidencia Jurídica</t>
  </si>
  <si>
    <t xml:space="preserve">Formular dos (2)  Políticas de Prevención del Daño Antijurídico </t>
  </si>
  <si>
    <t>Número de Políticas Formuladas</t>
  </si>
  <si>
    <t xml:space="preserve">Realizar el seguimiento y medición de la variación en la cantidad de tutelas por vulneración del derecho de petición </t>
  </si>
  <si>
    <t>Número de informes de seguimiento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</si>
  <si>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</si>
  <si>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</si>
  <si>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</si>
  <si>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</si>
  <si>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</si>
  <si>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</si>
  <si>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</si>
  <si>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</si>
  <si>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</si>
  <si>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Iniciar proyecto para la modelación de trafico que tiene como fin el seguimiento 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</si>
  <si>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</si>
  <si>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</si>
  <si>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 xml:space="preserve">2.6. Mantener la articulación de las interventorías a los fines esenciales de la Agencia Nacional de Infraestructura-ANI. 
</t>
  </si>
  <si>
    <t>Oficina de Control Interno</t>
  </si>
  <si>
    <t>Número de Participantes adicionales a los del periodo anterior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</si>
  <si>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</si>
  <si>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</si>
  <si>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</si>
  <si>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</si>
  <si>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</si>
  <si>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</si>
  <si>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</si>
  <si>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</si>
  <si>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Automatizar el procedimiento de Atención al Ciudadano (PQR´S)</t>
  </si>
  <si>
    <t>Número de procedimientos automatizados</t>
  </si>
  <si>
    <t>Vice Jurídica</t>
  </si>
  <si>
    <t>Definir e implementar la ficha de evaluación para los procesos de contratación misionales</t>
  </si>
  <si>
    <t>Número de fichas implementadas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</si>
  <si>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</si>
  <si>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</si>
  <si>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</si>
  <si>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</si>
  <si>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</si>
  <si>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</si>
  <si>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</si>
  <si>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</si>
  <si>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3.3. Mantener una comunicación, interacción y gestión efectiva con las demás Entidades Públicas</t>
  </si>
  <si>
    <t>Establecer un protocolo de trabajo entre Mintransporte, Minhacienda, DNP y la ANI para la gestión presupuestal del 2017</t>
  </si>
  <si>
    <t>Número de protocolos establecidos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</si>
  <si>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</si>
  <si>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</si>
  <si>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3.4. Desarrollar herramientas para divulgación oportuna de información confiable y relevante.
</t>
  </si>
  <si>
    <t>Desarrollar reportes de información Institucional en diferentes escenarios para la divulgación oportuna de la información</t>
  </si>
  <si>
    <t>Número de reportes presentados</t>
  </si>
  <si>
    <t>Vice Administrativa y Financiera</t>
  </si>
  <si>
    <t>Realizar la Transición al nuevo Marco Conceptual Resolución 533 y 620 2015 de la Contaduría General de la Nación</t>
  </si>
  <si>
    <t>Número de modelos contables implementados</t>
  </si>
  <si>
    <t xml:space="preserve">3.5. Desarrollar procesos efectivos para la gestión predial, social y ambiental.
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</si>
  <si>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</si>
  <si>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</si>
  <si>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</si>
  <si>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>Número de estrategias implementadas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</si>
  <si>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</si>
  <si>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</si>
  <si>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</si>
  <si>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4. Fortalecer la gestión y toma de decisiones oportunas, basados en el trabajo en equipo que permita la consolidación de una Agencia competitiva con solidez técnica y ética.</t>
  </si>
  <si>
    <t xml:space="preserve">4.1. Desarrollar estrategias y mecanismos de trabajo en equipo </t>
  </si>
  <si>
    <t>Definir y ejecutar el plan de Capacitación</t>
  </si>
  <si>
    <t>% de cumplimiento del plan</t>
  </si>
  <si>
    <t>Informes</t>
  </si>
  <si>
    <t xml:space="preserve">4.2. Promover la administración digital de la Agencia Nacional de Infraestructura  
</t>
  </si>
  <si>
    <t xml:space="preserve">Definir un procedimiento que garantice la destrucción segura y adecuada de los documentos físicos y electrónicos. </t>
  </si>
  <si>
    <t>Número de procedimientos estandarizados</t>
  </si>
  <si>
    <t>Crear los lineamientos de la Arquitectura Empresarial</t>
  </si>
  <si>
    <t>Número de documentos aprobados</t>
  </si>
  <si>
    <t>Número de informes de consultoría</t>
  </si>
  <si>
    <t>Número de sistemas implementados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</si>
  <si>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</si>
  <si>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</si>
  <si>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</si>
  <si>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4.4. Implementar estrategias y herramientas de gestión del conocimiento para el fortalecer la toma de decisiones</t>
  </si>
  <si>
    <t>Evaluar la viabilidad de implementar la metodología de medición de impacto de acuerdo con el estudio del Corredor Santana - Puerto Salgar -DNP</t>
  </si>
  <si>
    <t>Implementar el Banco de Conceptos jurídicos de la Entidad como una herramienta de trabajo</t>
  </si>
  <si>
    <t>Número de banco de conceptos implementado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</si>
  <si>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</si>
  <si>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</si>
  <si>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</si>
  <si>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</si>
  <si>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</si>
  <si>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4.5. Gestionar la consecución, ejecución y control de los recursos físicos y financieros de manera  oportuna y eficiente, que permita el adecuado funcionamiento de la Entidad y  desarrollo de los proyectos a su cargo.</t>
  </si>
  <si>
    <t>Gestionar ante las entidades competentes la asignación de recursos para la financiación de los proyectos de la Agencia</t>
  </si>
  <si>
    <t>Número de documentos de gestión de recursos</t>
  </si>
  <si>
    <t xml:space="preserve">Automatizar el procedimiento de pago por fiducia para los Contratistas </t>
  </si>
  <si>
    <t>Optimizar el licenciamiento del Software de la Entidad</t>
  </si>
  <si>
    <t>Número de informes</t>
  </si>
  <si>
    <t>Resultado actividad Trimestre acumulado (%)</t>
  </si>
  <si>
    <t>Seguimiento a la formulación de planes de Reasentamiento</t>
  </si>
  <si>
    <t>CUARTO TRIMESTRE</t>
  </si>
  <si>
    <t>Evaluar bajo el esquema de Iniciativa Pública el REGIOTRAM</t>
  </si>
  <si>
    <t>Incrementar el número de participantes nuevos (interventorías) en el Premio Nacional de Interventorías</t>
  </si>
  <si>
    <t>Participación imterinstitucional para proponer criterios y parámetros relacionados con ruido y vibraciones para la elaboración de Estudios de Impacto Ambiental  para el modo férreo</t>
  </si>
  <si>
    <t>Formular un protocolo para el fomento y fortalecimiento de iniciativas y/o proyectos productivos en las concesiones.</t>
  </si>
  <si>
    <t>Iniciar la implementación del Sistema de Gestión de la Seguridad y Salud en el trabajo</t>
  </si>
  <si>
    <t>Mejorar la estructura de los datos para la gestión de los proyectos de concesión y elaborar la estrategia del manejo de la información.</t>
  </si>
  <si>
    <t>Participar con el Ministerio de Transporte en la estrategia para la interoperabilidad entre las concesiones, intermediadores y usuarios para los peajes electronicos.</t>
  </si>
  <si>
    <t>Diseñar el sistema de gestión de seguridad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</si>
</sst>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7" fontId="6" fillId="0" borderId="51" xfId="0" applyNumberFormat="1" applyFont="1" applyFill="1" applyBorder="1" applyAlignment="1">
      <alignment horizontal="center" vertical="center"/>
    </xf>
    <xf numFmtId="4" fontId="7" fillId="0" borderId="49" xfId="1" applyNumberFormat="1" applyFont="1" applyFill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6" fillId="4" borderId="6" xfId="0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37" fontId="6" fillId="5" borderId="50" xfId="0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37" fontId="6" fillId="0" borderId="47" xfId="0" applyNumberFormat="1" applyFont="1" applyFill="1" applyBorder="1" applyAlignment="1">
      <alignment horizontal="center" vertical="center"/>
    </xf>
    <xf numFmtId="37" fontId="6" fillId="6" borderId="50" xfId="0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37" fontId="9" fillId="7" borderId="50" xfId="0" applyNumberFormat="1" applyFont="1" applyFill="1" applyBorder="1" applyAlignment="1">
      <alignment horizontal="center" vertical="center"/>
    </xf>
    <xf numFmtId="37" fontId="6" fillId="0" borderId="6" xfId="0" applyNumberFormat="1" applyFont="1" applyFill="1" applyBorder="1" applyAlignment="1">
      <alignment horizontal="center" vertical="center" wrapText="1"/>
    </xf>
    <xf numFmtId="37" fontId="6" fillId="0" borderId="6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0" borderId="12" xfId="0" applyFont="1" applyFill="1" applyBorder="1" applyAlignment="1">
      <alignment horizontal="center" vertical="center" wrapText="1"/>
    </xf>
    <xf numFmtId="37" fontId="6" fillId="10" borderId="52" xfId="0" applyNumberFormat="1" applyFont="1" applyFill="1" applyBorder="1" applyAlignment="1">
      <alignment horizontal="center" vertical="center" wrapText="1"/>
    </xf>
    <xf numFmtId="37" fontId="6" fillId="0" borderId="11" xfId="0" applyNumberFormat="1" applyFont="1" applyFill="1" applyBorder="1" applyAlignment="1">
      <alignment horizontal="center" vertical="center"/>
    </xf>
    <xf numFmtId="37" fontId="6" fillId="4" borderId="12" xfId="0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37" fontId="6" fillId="5" borderId="20" xfId="0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6" borderId="15" xfId="0" applyNumberFormat="1" applyFont="1" applyFill="1" applyBorder="1" applyAlignment="1">
      <alignment horizontal="center" vertical="center"/>
    </xf>
    <xf numFmtId="37" fontId="9" fillId="7" borderId="1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37" fontId="6" fillId="0" borderId="53" xfId="0" applyNumberFormat="1" applyFont="1" applyFill="1" applyBorder="1" applyAlignment="1">
      <alignment horizontal="center" vertical="center"/>
    </xf>
    <xf numFmtId="37" fontId="6" fillId="0" borderId="22" xfId="0" applyNumberFormat="1" applyFont="1" applyFill="1" applyBorder="1" applyAlignment="1">
      <alignment horizontal="center" vertical="center"/>
    </xf>
    <xf numFmtId="37" fontId="6" fillId="4" borderId="23" xfId="0" applyNumberFormat="1" applyFont="1" applyFill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37" fontId="6" fillId="5" borderId="26" xfId="0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37" fontId="6" fillId="6" borderId="26" xfId="0" applyNumberFormat="1" applyFont="1" applyFill="1" applyBorder="1" applyAlignment="1">
      <alignment horizontal="center" vertical="center"/>
    </xf>
    <xf numFmtId="37" fontId="9" fillId="7" borderId="2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37" fontId="6" fillId="0" borderId="28" xfId="0" applyNumberFormat="1" applyFont="1" applyFill="1" applyBorder="1" applyAlignment="1">
      <alignment horizontal="center" vertical="center"/>
    </xf>
    <xf numFmtId="37" fontId="6" fillId="4" borderId="17" xfId="0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37" fontId="6" fillId="5" borderId="30" xfId="0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37" fontId="6" fillId="6" borderId="30" xfId="0" applyNumberFormat="1" applyFont="1" applyFill="1" applyBorder="1" applyAlignment="1">
      <alignment horizontal="center" vertical="center"/>
    </xf>
    <xf numFmtId="37" fontId="9" fillId="7" borderId="3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37" fontId="6" fillId="0" borderId="31" xfId="0" applyNumberFormat="1" applyFont="1" applyFill="1" applyBorder="1" applyAlignment="1">
      <alignment horizontal="center" vertical="center"/>
    </xf>
    <xf numFmtId="37" fontId="6" fillId="4" borderId="16" xfId="0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37" fontId="6" fillId="5" borderId="33" xfId="0" applyNumberFormat="1" applyFont="1" applyFill="1" applyBorder="1" applyAlignment="1">
      <alignment horizontal="center" vertical="center"/>
    </xf>
    <xf numFmtId="37" fontId="6" fillId="6" borderId="33" xfId="0" applyNumberFormat="1" applyFont="1" applyFill="1" applyBorder="1" applyAlignment="1">
      <alignment horizontal="center" vertical="center"/>
    </xf>
    <xf numFmtId="4" fontId="7" fillId="0" borderId="16" xfId="1" applyNumberFormat="1" applyFont="1" applyFill="1" applyBorder="1" applyAlignment="1">
      <alignment horizontal="center" vertical="center"/>
    </xf>
    <xf numFmtId="37" fontId="9" fillId="7" borderId="33" xfId="0" applyNumberFormat="1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>
      <alignment horizontal="center" vertical="center"/>
    </xf>
    <xf numFmtId="4" fontId="8" fillId="0" borderId="13" xfId="1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" fontId="10" fillId="0" borderId="14" xfId="1" applyNumberFormat="1" applyFont="1" applyFill="1" applyBorder="1" applyAlignment="1">
      <alignment horizontal="center" vertical="center"/>
    </xf>
    <xf numFmtId="37" fontId="6" fillId="6" borderId="20" xfId="0" applyNumberFormat="1" applyFont="1" applyFill="1" applyBorder="1" applyAlignment="1">
      <alignment horizontal="center" vertical="center"/>
    </xf>
    <xf numFmtId="37" fontId="9" fillId="7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6" fillId="0" borderId="16" xfId="1" applyNumberFormat="1" applyFont="1" applyFill="1" applyBorder="1" applyAlignment="1">
      <alignment horizontal="center" vertical="center"/>
    </xf>
    <xf numFmtId="37" fontId="6" fillId="0" borderId="54" xfId="0" applyNumberFormat="1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37" fontId="6" fillId="10" borderId="51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37" fontId="6" fillId="10" borderId="55" xfId="0" applyNumberFormat="1" applyFont="1" applyFill="1" applyBorder="1" applyAlignment="1">
      <alignment horizontal="center" vertical="center"/>
    </xf>
    <xf numFmtId="37" fontId="6" fillId="0" borderId="56" xfId="0" applyNumberFormat="1" applyFont="1" applyFill="1" applyBorder="1" applyAlignment="1">
      <alignment horizontal="center" vertical="center"/>
    </xf>
    <xf numFmtId="37" fontId="6" fillId="5" borderId="15" xfId="0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9" fontId="6" fillId="0" borderId="53" xfId="0" applyNumberFormat="1" applyFont="1" applyFill="1" applyBorder="1" applyAlignment="1">
      <alignment horizontal="center" vertical="center"/>
    </xf>
    <xf numFmtId="39" fontId="6" fillId="4" borderId="23" xfId="0" applyNumberFormat="1" applyFont="1" applyFill="1" applyBorder="1" applyAlignment="1">
      <alignment horizontal="center" vertical="center"/>
    </xf>
    <xf numFmtId="39" fontId="6" fillId="5" borderId="26" xfId="0" applyNumberFormat="1" applyFont="1" applyFill="1" applyBorder="1" applyAlignment="1">
      <alignment horizontal="center" vertical="center"/>
    </xf>
    <xf numFmtId="39" fontId="6" fillId="6" borderId="2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39" fontId="6" fillId="4" borderId="17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37" fontId="6" fillId="0" borderId="41" xfId="0" applyNumberFormat="1" applyFont="1" applyFill="1" applyBorder="1" applyAlignment="1">
      <alignment horizontal="center" vertical="center"/>
    </xf>
    <xf numFmtId="37" fontId="6" fillId="4" borderId="42" xfId="0" applyNumberFormat="1" applyFont="1" applyFill="1" applyBorder="1" applyAlignment="1">
      <alignment horizontal="center" vertical="center"/>
    </xf>
    <xf numFmtId="4" fontId="8" fillId="0" borderId="42" xfId="1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 wrapText="1"/>
    </xf>
    <xf numFmtId="37" fontId="6" fillId="10" borderId="53" xfId="0" applyNumberFormat="1" applyFont="1" applyFill="1" applyBorder="1" applyAlignment="1">
      <alignment horizontal="center" vertical="center"/>
    </xf>
    <xf numFmtId="1" fontId="6" fillId="10" borderId="16" xfId="1" applyNumberFormat="1" applyFont="1" applyFill="1" applyBorder="1" applyAlignment="1">
      <alignment horizontal="center" vertical="center" wrapText="1"/>
    </xf>
    <xf numFmtId="39" fontId="6" fillId="0" borderId="17" xfId="0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37" fontId="6" fillId="4" borderId="26" xfId="0" applyNumberFormat="1" applyFont="1" applyFill="1" applyBorder="1" applyAlignment="1">
      <alignment horizontal="center" vertical="center"/>
    </xf>
    <xf numFmtId="37" fontId="6" fillId="4" borderId="30" xfId="0" applyNumberFormat="1" applyFont="1" applyFill="1" applyBorder="1" applyAlignment="1">
      <alignment horizontal="center" vertical="center"/>
    </xf>
    <xf numFmtId="0" fontId="6" fillId="10" borderId="1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5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6" borderId="30" xfId="0" applyNumberFormat="1" applyFont="1" applyFill="1" applyBorder="1" applyAlignment="1">
      <alignment horizontal="center" vertical="center" wrapText="1"/>
    </xf>
    <xf numFmtId="0" fontId="9" fillId="7" borderId="30" xfId="0" applyNumberFormat="1" applyFont="1" applyFill="1" applyBorder="1" applyAlignment="1">
      <alignment horizontal="center" vertical="center" wrapText="1"/>
    </xf>
    <xf numFmtId="37" fontId="6" fillId="4" borderId="33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0" borderId="47" xfId="1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10" borderId="23" xfId="1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37" fontId="6" fillId="4" borderId="15" xfId="0" applyNumberFormat="1" applyFont="1" applyFill="1" applyBorder="1" applyAlignment="1">
      <alignment horizontal="center" vertical="center"/>
    </xf>
    <xf numFmtId="9" fontId="6" fillId="10" borderId="23" xfId="1" applyFont="1" applyFill="1" applyBorder="1" applyAlignment="1">
      <alignment horizontal="center" vertical="center" wrapText="1"/>
    </xf>
    <xf numFmtId="9" fontId="6" fillId="10" borderId="51" xfId="1" applyFont="1" applyFill="1" applyBorder="1" applyAlignment="1">
      <alignment horizontal="center" vertical="center"/>
    </xf>
    <xf numFmtId="9" fontId="6" fillId="0" borderId="22" xfId="1" applyFont="1" applyFill="1" applyBorder="1" applyAlignment="1">
      <alignment horizontal="center" vertical="center"/>
    </xf>
    <xf numFmtId="9" fontId="6" fillId="4" borderId="26" xfId="1" applyFont="1" applyFill="1" applyBorder="1" applyAlignment="1">
      <alignment horizontal="center" vertical="center"/>
    </xf>
    <xf numFmtId="9" fontId="6" fillId="5" borderId="26" xfId="1" applyFont="1" applyFill="1" applyBorder="1" applyAlignment="1">
      <alignment horizontal="center" vertical="center"/>
    </xf>
    <xf numFmtId="9" fontId="6" fillId="0" borderId="17" xfId="1" applyFont="1" applyFill="1" applyBorder="1" applyAlignment="1">
      <alignment horizontal="center" vertical="center"/>
    </xf>
    <xf numFmtId="9" fontId="6" fillId="6" borderId="26" xfId="1" applyFont="1" applyFill="1" applyBorder="1" applyAlignment="1">
      <alignment horizontal="center" vertical="center"/>
    </xf>
    <xf numFmtId="9" fontId="9" fillId="7" borderId="26" xfId="1" applyFont="1" applyFill="1" applyBorder="1" applyAlignment="1">
      <alignment horizontal="center" vertical="center"/>
    </xf>
    <xf numFmtId="0" fontId="6" fillId="10" borderId="16" xfId="1" applyNumberFormat="1" applyFont="1" applyFill="1" applyBorder="1" applyAlignment="1">
      <alignment horizontal="center" vertical="center" wrapText="1"/>
    </xf>
    <xf numFmtId="37" fontId="6" fillId="0" borderId="46" xfId="0" applyNumberFormat="1" applyFont="1" applyFill="1" applyBorder="1" applyAlignment="1">
      <alignment horizontal="center" vertical="center"/>
    </xf>
    <xf numFmtId="37" fontId="6" fillId="4" borderId="48" xfId="0" applyNumberFormat="1" applyFont="1" applyFill="1" applyBorder="1" applyAlignment="1">
      <alignment horizontal="center" vertical="center"/>
    </xf>
    <xf numFmtId="4" fontId="8" fillId="0" borderId="47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10" borderId="17" xfId="1" applyNumberFormat="1" applyFont="1" applyFill="1" applyBorder="1" applyAlignment="1">
      <alignment horizontal="center" vertical="center"/>
    </xf>
    <xf numFmtId="0" fontId="6" fillId="10" borderId="16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9" borderId="11" xfId="0" applyFont="1" applyFill="1" applyBorder="1" applyAlignment="1">
      <alignment horizontal="justify" vertical="center" wrapText="1"/>
    </xf>
    <xf numFmtId="0" fontId="6" fillId="9" borderId="12" xfId="0" applyFont="1" applyFill="1" applyBorder="1" applyAlignment="1">
      <alignment horizontal="justify" vertical="center" wrapText="1"/>
    </xf>
    <xf numFmtId="0" fontId="6" fillId="10" borderId="11" xfId="0" applyFont="1" applyFill="1" applyBorder="1" applyAlignment="1">
      <alignment horizontal="justify" vertical="center" wrapText="1"/>
    </xf>
    <xf numFmtId="0" fontId="6" fillId="10" borderId="12" xfId="0" applyFont="1" applyFill="1" applyBorder="1" applyAlignment="1">
      <alignment horizontal="justify" vertical="center" wrapText="1"/>
    </xf>
    <xf numFmtId="0" fontId="6" fillId="9" borderId="23" xfId="0" applyFont="1" applyFill="1" applyBorder="1" applyAlignment="1">
      <alignment horizontal="justify" vertical="center" wrapText="1"/>
    </xf>
    <xf numFmtId="0" fontId="6" fillId="9" borderId="17" xfId="0" applyFont="1" applyFill="1" applyBorder="1" applyAlignment="1">
      <alignment horizontal="justify" vertical="center" wrapText="1"/>
    </xf>
    <xf numFmtId="0" fontId="6" fillId="9" borderId="16" xfId="0" applyFont="1" applyFill="1" applyBorder="1" applyAlignment="1">
      <alignment horizontal="justify" vertical="center" wrapText="1"/>
    </xf>
    <xf numFmtId="4" fontId="6" fillId="10" borderId="11" xfId="0" applyNumberFormat="1" applyFont="1" applyFill="1" applyBorder="1" applyAlignment="1">
      <alignment horizontal="justify" vertical="center" wrapText="1"/>
    </xf>
    <xf numFmtId="4" fontId="6" fillId="10" borderId="12" xfId="0" applyNumberFormat="1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justify"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10" borderId="17" xfId="0" applyFont="1" applyFill="1" applyBorder="1" applyAlignment="1">
      <alignment horizontal="justify" vertical="center" wrapText="1"/>
    </xf>
    <xf numFmtId="0" fontId="6" fillId="10" borderId="17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vertical="center" wrapText="1"/>
    </xf>
    <xf numFmtId="4" fontId="6" fillId="10" borderId="23" xfId="0" applyNumberFormat="1" applyFont="1" applyFill="1" applyBorder="1" applyAlignment="1">
      <alignment vertical="center" wrapText="1"/>
    </xf>
    <xf numFmtId="0" fontId="6" fillId="10" borderId="17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 wrapText="1"/>
    </xf>
    <xf numFmtId="0" fontId="6" fillId="10" borderId="23" xfId="0" applyFont="1" applyFill="1" applyBorder="1" applyAlignment="1">
      <alignment vertical="top" wrapText="1"/>
    </xf>
    <xf numFmtId="0" fontId="6" fillId="10" borderId="16" xfId="0" applyFont="1" applyFill="1" applyBorder="1" applyAlignment="1">
      <alignment vertical="top" wrapText="1"/>
    </xf>
    <xf numFmtId="0" fontId="6" fillId="9" borderId="47" xfId="0" applyFont="1" applyFill="1" applyBorder="1" applyAlignment="1">
      <alignment horizontal="justify" vertical="center" wrapText="1"/>
    </xf>
    <xf numFmtId="0" fontId="6" fillId="9" borderId="47" xfId="0" applyFont="1" applyFill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left" vertical="center" wrapText="1"/>
    </xf>
    <xf numFmtId="0" fontId="6" fillId="9" borderId="42" xfId="0" applyFont="1" applyFill="1" applyBorder="1" applyAlignment="1">
      <alignment vertical="center" wrapText="1"/>
    </xf>
    <xf numFmtId="0" fontId="6" fillId="10" borderId="23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9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4" fontId="8" fillId="0" borderId="8" xfId="1" applyNumberFormat="1" applyFont="1" applyFill="1" applyBorder="1" applyAlignment="1">
      <alignment horizontal="center" vertical="center"/>
    </xf>
    <xf numFmtId="39" fontId="9" fillId="7" borderId="26" xfId="0" applyNumberFormat="1" applyFont="1" applyFill="1" applyBorder="1" applyAlignment="1">
      <alignment horizontal="center" vertical="center"/>
    </xf>
    <xf numFmtId="39" fontId="6" fillId="0" borderId="6" xfId="0" applyNumberFormat="1" applyFont="1" applyFill="1" applyBorder="1" applyAlignment="1">
      <alignment horizontal="center" vertical="center" wrapText="1"/>
    </xf>
    <xf numFmtId="39" fontId="6" fillId="0" borderId="6" xfId="0" applyNumberFormat="1" applyFont="1" applyFill="1" applyBorder="1" applyAlignment="1">
      <alignment horizontal="center" vertical="center"/>
    </xf>
    <xf numFmtId="39" fontId="6" fillId="0" borderId="28" xfId="0" applyNumberFormat="1" applyFont="1" applyFill="1" applyBorder="1" applyAlignment="1">
      <alignment horizontal="center" vertical="center"/>
    </xf>
    <xf numFmtId="39" fontId="6" fillId="5" borderId="30" xfId="0" applyNumberFormat="1" applyFont="1" applyFill="1" applyBorder="1" applyAlignment="1">
      <alignment horizontal="center" vertical="center"/>
    </xf>
    <xf numFmtId="39" fontId="6" fillId="6" borderId="30" xfId="0" applyNumberFormat="1" applyFont="1" applyFill="1" applyBorder="1" applyAlignment="1">
      <alignment horizontal="center" vertical="center"/>
    </xf>
    <xf numFmtId="39" fontId="9" fillId="7" borderId="30" xfId="0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4" fontId="7" fillId="0" borderId="32" xfId="1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4" fontId="7" fillId="0" borderId="49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4" fontId="10" fillId="0" borderId="27" xfId="1" applyNumberFormat="1" applyFont="1" applyFill="1" applyBorder="1" applyAlignment="1">
      <alignment horizontal="center" vertical="center"/>
    </xf>
    <xf numFmtId="4" fontId="10" fillId="0" borderId="14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/>
    </xf>
    <xf numFmtId="4" fontId="7" fillId="0" borderId="29" xfId="1" applyNumberFormat="1" applyFont="1" applyFill="1" applyBorder="1" applyAlignment="1">
      <alignment horizontal="center" vertical="center"/>
    </xf>
    <xf numFmtId="4" fontId="7" fillId="0" borderId="27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justify" vertical="center" wrapText="1"/>
    </xf>
    <xf numFmtId="0" fontId="6" fillId="10" borderId="28" xfId="0" applyFont="1" applyFill="1" applyBorder="1" applyAlignment="1">
      <alignment horizontal="justify" vertical="center" wrapText="1"/>
    </xf>
    <xf numFmtId="0" fontId="6" fillId="10" borderId="31" xfId="0" applyFont="1" applyFill="1" applyBorder="1" applyAlignment="1">
      <alignment horizontal="justify" vertical="center" wrapText="1"/>
    </xf>
    <xf numFmtId="4" fontId="7" fillId="0" borderId="25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" fontId="7" fillId="0" borderId="38" xfId="1" applyNumberFormat="1" applyFont="1" applyFill="1" applyBorder="1" applyAlignment="1">
      <alignment horizontal="center" vertical="center"/>
    </xf>
    <xf numFmtId="4" fontId="7" fillId="0" borderId="40" xfId="1" applyNumberFormat="1" applyFont="1" applyFill="1" applyBorder="1" applyAlignment="1">
      <alignment horizontal="center" vertical="center"/>
    </xf>
    <xf numFmtId="4" fontId="7" fillId="0" borderId="44" xfId="1" applyNumberFormat="1" applyFont="1" applyFill="1" applyBorder="1" applyAlignment="1">
      <alignment horizontal="center" vertical="center"/>
    </xf>
    <xf numFmtId="4" fontId="8" fillId="0" borderId="25" xfId="1" applyNumberFormat="1" applyFont="1" applyFill="1" applyBorder="1" applyAlignment="1">
      <alignment horizontal="center" vertical="center"/>
    </xf>
    <xf numFmtId="4" fontId="8" fillId="0" borderId="27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/>
    </xf>
    <xf numFmtId="4" fontId="10" fillId="0" borderId="29" xfId="1" applyNumberFormat="1" applyFont="1" applyFill="1" applyBorder="1" applyAlignment="1">
      <alignment horizontal="center" vertical="center"/>
    </xf>
    <xf numFmtId="4" fontId="10" fillId="0" borderId="32" xfId="1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9" borderId="22" xfId="0" applyFont="1" applyFill="1" applyBorder="1" applyAlignment="1">
      <alignment horizontal="justify" vertical="center" wrapText="1"/>
    </xf>
    <xf numFmtId="0" fontId="6" fillId="9" borderId="28" xfId="0" applyFont="1" applyFill="1" applyBorder="1" applyAlignment="1">
      <alignment horizontal="justify" vertical="center" wrapText="1"/>
    </xf>
    <xf numFmtId="0" fontId="6" fillId="9" borderId="31" xfId="0" applyFont="1" applyFill="1" applyBorder="1" applyAlignment="1">
      <alignment horizontal="justify" vertical="center" wrapText="1"/>
    </xf>
    <xf numFmtId="4" fontId="6" fillId="10" borderId="22" xfId="0" applyNumberFormat="1" applyFont="1" applyFill="1" applyBorder="1" applyAlignment="1">
      <alignment horizontal="justify" vertical="center" wrapText="1"/>
    </xf>
    <xf numFmtId="4" fontId="6" fillId="10" borderId="28" xfId="0" applyNumberFormat="1" applyFont="1" applyFill="1" applyBorder="1" applyAlignment="1">
      <alignment horizontal="justify" vertical="center" wrapText="1"/>
    </xf>
    <xf numFmtId="4" fontId="6" fillId="10" borderId="31" xfId="0" applyNumberFormat="1" applyFont="1" applyFill="1" applyBorder="1" applyAlignment="1">
      <alignment horizontal="justify" vertical="center" wrapText="1"/>
    </xf>
    <xf numFmtId="4" fontId="7" fillId="0" borderId="18" xfId="1" applyNumberFormat="1" applyFont="1" applyFill="1" applyBorder="1" applyAlignment="1">
      <alignment horizontal="center" vertical="center" wrapText="1"/>
    </xf>
    <xf numFmtId="4" fontId="7" fillId="0" borderId="21" xfId="1" applyNumberFormat="1" applyFont="1" applyFill="1" applyBorder="1" applyAlignment="1">
      <alignment horizontal="center" vertical="center" wrapText="1"/>
    </xf>
    <xf numFmtId="4" fontId="7" fillId="0" borderId="36" xfId="1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left" vertical="center" wrapText="1"/>
    </xf>
    <xf numFmtId="0" fontId="6" fillId="10" borderId="3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7" fillId="0" borderId="35" xfId="1" applyNumberFormat="1" applyFont="1" applyFill="1" applyBorder="1" applyAlignment="1">
      <alignment horizontal="center" vertical="center" wrapText="1"/>
    </xf>
    <xf numFmtId="4" fontId="7" fillId="0" borderId="14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4" fontId="8" fillId="0" borderId="25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10" fillId="0" borderId="27" xfId="1" applyNumberFormat="1" applyFont="1" applyFill="1" applyBorder="1" applyAlignment="1">
      <alignment horizontal="center" vertical="center" wrapText="1"/>
    </xf>
    <xf numFmtId="4" fontId="10" fillId="0" borderId="14" xfId="1" applyNumberFormat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7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9"/>
  <sheetViews>
    <sheetView showGridLines="0" tabSelected="1" zoomScale="40" zoomScaleNormal="40" zoomScaleSheetLayoutView="25" zoomScalePageLayoutView="25" workbookViewId="0">
      <selection activeCell="A8" sqref="A8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64.7109375" style="1" customWidth="1"/>
    <col min="4" max="4" width="24.28515625" style="1" customWidth="1"/>
    <col min="5" max="5" width="72.140625" style="1" customWidth="1"/>
    <col min="6" max="6" width="28.7109375" style="2" customWidth="1"/>
    <col min="7" max="7" width="12.85546875" style="1" customWidth="1"/>
    <col min="8" max="8" width="15" style="1" customWidth="1"/>
    <col min="9" max="11" width="18.140625" style="1" customWidth="1"/>
    <col min="12" max="12" width="13" style="1" customWidth="1"/>
    <col min="13" max="13" width="12.42578125" style="1" customWidth="1"/>
    <col min="14" max="14" width="22.42578125" style="1" customWidth="1"/>
    <col min="15" max="15" width="23.140625" style="1" customWidth="1"/>
    <col min="16" max="16" width="23.7109375" style="1" customWidth="1"/>
    <col min="17" max="18" width="12.42578125" style="1" customWidth="1"/>
    <col min="19" max="19" width="19.5703125" style="1" customWidth="1"/>
    <col min="20" max="20" width="22.42578125" style="1" customWidth="1"/>
    <col min="21" max="21" width="24.140625" style="1" customWidth="1"/>
    <col min="22" max="22" width="12.85546875" style="1" customWidth="1"/>
    <col min="23" max="23" width="10.5703125" style="1" customWidth="1"/>
    <col min="24" max="24" width="17" style="1" customWidth="1"/>
    <col min="25" max="25" width="23.85546875" style="1" customWidth="1"/>
    <col min="26" max="26" width="24" style="1" customWidth="1"/>
    <col min="27" max="28" width="12" style="1" customWidth="1"/>
    <col min="29" max="29" width="17.28515625" style="1" customWidth="1"/>
    <col min="30" max="30" width="24.42578125" style="1" customWidth="1"/>
    <col min="31" max="31" width="29.85546875" style="1" customWidth="1"/>
    <col min="32" max="33" width="17.85546875" style="1" customWidth="1"/>
    <col min="34" max="34" width="21.5703125" style="1" customWidth="1"/>
    <col min="35" max="35" width="23.85546875" style="1" customWidth="1"/>
    <col min="36" max="36" width="30.7109375" style="1" customWidth="1"/>
    <col min="37" max="37" width="27.85546875" style="1" customWidth="1"/>
    <col min="38" max="16384" width="11.42578125" style="1"/>
  </cols>
  <sheetData>
    <row r="1" spans="2:39" ht="14.25" thickBot="1" x14ac:dyDescent="0.3">
      <c r="E1" s="1" t="s">
        <v>0</v>
      </c>
    </row>
    <row r="2" spans="2:39" ht="46.5" customHeight="1" thickBot="1" x14ac:dyDescent="0.3">
      <c r="B2" s="248" t="s">
        <v>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50"/>
    </row>
    <row r="3" spans="2:39" ht="46.5" customHeight="1" thickBot="1" x14ac:dyDescent="0.3">
      <c r="B3" s="248" t="s">
        <v>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50"/>
    </row>
    <row r="4" spans="2:39" ht="46.5" customHeight="1" thickBot="1" x14ac:dyDescent="0.3">
      <c r="B4" s="248" t="s">
        <v>190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50"/>
    </row>
    <row r="5" spans="2:39" ht="46.5" customHeight="1" thickBot="1" x14ac:dyDescent="0.3">
      <c r="B5" s="248" t="s">
        <v>3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50"/>
    </row>
    <row r="6" spans="2:39" ht="111" customHeight="1" thickBot="1" x14ac:dyDescent="0.3">
      <c r="B6" s="3" t="s">
        <v>4</v>
      </c>
      <c r="C6" s="4" t="s">
        <v>5</v>
      </c>
      <c r="D6" s="5" t="s">
        <v>6</v>
      </c>
      <c r="E6" s="4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7" t="s">
        <v>14</v>
      </c>
      <c r="M6" s="7" t="s">
        <v>15</v>
      </c>
      <c r="N6" s="7" t="s">
        <v>16</v>
      </c>
      <c r="O6" s="8" t="s">
        <v>17</v>
      </c>
      <c r="P6" s="9" t="s">
        <v>18</v>
      </c>
      <c r="Q6" s="10" t="s">
        <v>19</v>
      </c>
      <c r="R6" s="10" t="s">
        <v>20</v>
      </c>
      <c r="S6" s="10" t="s">
        <v>21</v>
      </c>
      <c r="T6" s="11" t="s">
        <v>22</v>
      </c>
      <c r="U6" s="12" t="s">
        <v>23</v>
      </c>
      <c r="V6" s="13" t="s">
        <v>24</v>
      </c>
      <c r="W6" s="13" t="s">
        <v>25</v>
      </c>
      <c r="X6" s="13" t="s">
        <v>26</v>
      </c>
      <c r="Y6" s="14" t="s">
        <v>27</v>
      </c>
      <c r="Z6" s="15" t="s">
        <v>28</v>
      </c>
      <c r="AA6" s="16" t="s">
        <v>29</v>
      </c>
      <c r="AB6" s="16" t="s">
        <v>30</v>
      </c>
      <c r="AC6" s="16" t="s">
        <v>31</v>
      </c>
      <c r="AD6" s="17" t="s">
        <v>32</v>
      </c>
      <c r="AE6" s="18" t="s">
        <v>33</v>
      </c>
      <c r="AF6" s="19" t="s">
        <v>34</v>
      </c>
      <c r="AG6" s="19" t="s">
        <v>35</v>
      </c>
      <c r="AH6" s="19" t="s">
        <v>188</v>
      </c>
      <c r="AI6" s="19" t="s">
        <v>36</v>
      </c>
      <c r="AJ6" s="19" t="s">
        <v>37</v>
      </c>
      <c r="AK6" s="20" t="s">
        <v>38</v>
      </c>
    </row>
    <row r="7" spans="2:39" s="38" customFormat="1" ht="73.5" customHeight="1" thickBot="1" x14ac:dyDescent="0.3">
      <c r="B7" s="251" t="s">
        <v>39</v>
      </c>
      <c r="C7" s="151" t="s">
        <v>40</v>
      </c>
      <c r="D7" s="152" t="s">
        <v>41</v>
      </c>
      <c r="E7" s="152" t="s">
        <v>42</v>
      </c>
      <c r="F7" s="21" t="s">
        <v>43</v>
      </c>
      <c r="G7" s="21">
        <v>1</v>
      </c>
      <c r="H7" s="22">
        <f>M7+R7+W7+AB7</f>
        <v>1</v>
      </c>
      <c r="I7" s="23">
        <f>H7*100/G7</f>
        <v>100</v>
      </c>
      <c r="J7" s="23">
        <f>AVERAGE(I7)</f>
        <v>100</v>
      </c>
      <c r="K7" s="254">
        <f>AVERAGE(J7:J17)</f>
        <v>86.678004535147394</v>
      </c>
      <c r="L7" s="24">
        <v>1</v>
      </c>
      <c r="M7" s="25">
        <v>0</v>
      </c>
      <c r="N7" s="26">
        <f>M7*100/L7</f>
        <v>0</v>
      </c>
      <c r="O7" s="27">
        <f>AVERAGE(N7)</f>
        <v>0</v>
      </c>
      <c r="P7" s="256">
        <f>AVERAGE(O8,O7)</f>
        <v>0</v>
      </c>
      <c r="Q7" s="24">
        <v>0</v>
      </c>
      <c r="R7" s="28">
        <v>1</v>
      </c>
      <c r="S7" s="29">
        <v>120</v>
      </c>
      <c r="T7" s="27">
        <f>AVERAGE(S7)</f>
        <v>120</v>
      </c>
      <c r="U7" s="256">
        <f>AVERAGE(T7:T16)</f>
        <v>71.666666666666671</v>
      </c>
      <c r="V7" s="30">
        <v>0</v>
      </c>
      <c r="W7" s="31">
        <v>0</v>
      </c>
      <c r="X7" s="32" t="e">
        <f>W7*100/V7</f>
        <v>#DIV/0!</v>
      </c>
      <c r="Y7" s="33" t="e">
        <f>AVERAGE(X7)</f>
        <v>#DIV/0!</v>
      </c>
      <c r="Z7" s="256">
        <f>AVERAGE(Y8,Y9,Y12)</f>
        <v>56.666666666666664</v>
      </c>
      <c r="AA7" s="30">
        <v>0</v>
      </c>
      <c r="AB7" s="34">
        <v>0</v>
      </c>
      <c r="AC7" s="32" t="e">
        <f>AB7*100/AA7</f>
        <v>#DIV/0!</v>
      </c>
      <c r="AD7" s="189" t="e">
        <f>AVERAGE(AC7)</f>
        <v>#DIV/0!</v>
      </c>
      <c r="AE7" s="256">
        <f>AVERAGE(AD8:AD17)</f>
        <v>83.939393939393938</v>
      </c>
      <c r="AF7" s="35">
        <f>L7+Q7+V7+AA7</f>
        <v>1</v>
      </c>
      <c r="AG7" s="36">
        <f>M7+R7+W7+AB7</f>
        <v>1</v>
      </c>
      <c r="AH7" s="29">
        <f>AG7*100/AF7</f>
        <v>100</v>
      </c>
      <c r="AI7" s="26">
        <f>AVERAGE(AH7)</f>
        <v>100</v>
      </c>
      <c r="AJ7" s="254">
        <f>AVERAGE(AI7:AI17)</f>
        <v>86.678004535147394</v>
      </c>
      <c r="AK7" s="243">
        <f>AVERAGE(AJ7:AJ72)</f>
        <v>93.701213454173313</v>
      </c>
      <c r="AL7" s="37"/>
    </row>
    <row r="8" spans="2:39" s="38" customFormat="1" ht="73.5" customHeight="1" thickBot="1" x14ac:dyDescent="0.3">
      <c r="B8" s="252"/>
      <c r="C8" s="153" t="s">
        <v>44</v>
      </c>
      <c r="D8" s="154" t="s">
        <v>41</v>
      </c>
      <c r="E8" s="154" t="s">
        <v>45</v>
      </c>
      <c r="F8" s="39" t="s">
        <v>46</v>
      </c>
      <c r="G8" s="39">
        <v>4</v>
      </c>
      <c r="H8" s="40">
        <f>M8+R8+W8+AB8</f>
        <v>0</v>
      </c>
      <c r="I8" s="23">
        <f>H8*100/G8</f>
        <v>0</v>
      </c>
      <c r="J8" s="23">
        <f>AVERAGE(I8)</f>
        <v>0</v>
      </c>
      <c r="K8" s="254"/>
      <c r="L8" s="41">
        <v>1</v>
      </c>
      <c r="M8" s="42">
        <v>0</v>
      </c>
      <c r="N8" s="43">
        <f>M8*100/L8</f>
        <v>0</v>
      </c>
      <c r="O8" s="44">
        <f>AVERAGE(N8)</f>
        <v>0</v>
      </c>
      <c r="P8" s="256"/>
      <c r="Q8" s="41">
        <v>1</v>
      </c>
      <c r="R8" s="45">
        <v>0</v>
      </c>
      <c r="S8" s="43">
        <f>R8*100/Q8</f>
        <v>0</v>
      </c>
      <c r="T8" s="46">
        <f>AVERAGE(S8)</f>
        <v>0</v>
      </c>
      <c r="U8" s="256"/>
      <c r="V8" s="47">
        <v>1</v>
      </c>
      <c r="W8" s="48">
        <v>0</v>
      </c>
      <c r="X8" s="43">
        <f t="shared" ref="X8:X38" si="0">W8*100/V8</f>
        <v>0</v>
      </c>
      <c r="Y8" s="46">
        <f>AVERAGE(X8)</f>
        <v>0</v>
      </c>
      <c r="Z8" s="256"/>
      <c r="AA8" s="47">
        <v>1</v>
      </c>
      <c r="AB8" s="49">
        <v>0</v>
      </c>
      <c r="AC8" s="43">
        <f>AB8*100/AA8</f>
        <v>0</v>
      </c>
      <c r="AD8" s="46">
        <f>AVERAGE(AC8)</f>
        <v>0</v>
      </c>
      <c r="AE8" s="256"/>
      <c r="AF8" s="35">
        <f>L8+Q8+V8+AA8</f>
        <v>4</v>
      </c>
      <c r="AG8" s="36">
        <f>M8+R8+W8+AB8</f>
        <v>0</v>
      </c>
      <c r="AH8" s="43">
        <f>AG8*100/AF8</f>
        <v>0</v>
      </c>
      <c r="AI8" s="44">
        <f>AVERAGE(AH8)</f>
        <v>0</v>
      </c>
      <c r="AJ8" s="254"/>
      <c r="AK8" s="243"/>
      <c r="AL8" s="37"/>
    </row>
    <row r="9" spans="2:39" ht="73.5" customHeight="1" thickBot="1" x14ac:dyDescent="0.3">
      <c r="B9" s="252"/>
      <c r="C9" s="236" t="s">
        <v>47</v>
      </c>
      <c r="D9" s="155" t="s">
        <v>41</v>
      </c>
      <c r="E9" s="155" t="s">
        <v>48</v>
      </c>
      <c r="F9" s="50" t="s">
        <v>49</v>
      </c>
      <c r="G9" s="50">
        <v>4</v>
      </c>
      <c r="H9" s="51">
        <f t="shared" ref="H9:H71" si="1">M9+R9+W9+AB9</f>
        <v>5</v>
      </c>
      <c r="I9" s="23">
        <f>H9*100/G9</f>
        <v>125</v>
      </c>
      <c r="J9" s="205">
        <f>AVERAGE(I9:I11)</f>
        <v>106.74603174603175</v>
      </c>
      <c r="K9" s="254"/>
      <c r="L9" s="52">
        <v>0</v>
      </c>
      <c r="M9" s="53">
        <v>0</v>
      </c>
      <c r="N9" s="54" t="e">
        <f>M9*100/L9</f>
        <v>#DIV/0!</v>
      </c>
      <c r="O9" s="258" t="e">
        <f>AVERAGE(N9:N11)</f>
        <v>#DIV/0!</v>
      </c>
      <c r="P9" s="256"/>
      <c r="Q9" s="52">
        <v>1</v>
      </c>
      <c r="R9" s="55">
        <v>2</v>
      </c>
      <c r="S9" s="56">
        <v>120</v>
      </c>
      <c r="T9" s="261">
        <f>AVERAGE(S9:S10)</f>
        <v>110</v>
      </c>
      <c r="U9" s="256"/>
      <c r="V9" s="47">
        <v>0</v>
      </c>
      <c r="W9" s="57">
        <v>0</v>
      </c>
      <c r="X9" s="54" t="e">
        <f t="shared" si="0"/>
        <v>#DIV/0!</v>
      </c>
      <c r="Y9" s="261">
        <f>AVERAGE(X10:X11)</f>
        <v>50</v>
      </c>
      <c r="Z9" s="256"/>
      <c r="AA9" s="47">
        <v>3</v>
      </c>
      <c r="AB9" s="58">
        <v>3</v>
      </c>
      <c r="AC9" s="56">
        <f>AB9*100/AA9</f>
        <v>100</v>
      </c>
      <c r="AD9" s="264">
        <f>AVERAGE(AC9:AC11)</f>
        <v>103.63636363636363</v>
      </c>
      <c r="AE9" s="256"/>
      <c r="AF9" s="35">
        <f t="shared" ref="AF9:AF71" si="2">L9+Q9+V9+AA9</f>
        <v>4</v>
      </c>
      <c r="AG9" s="36">
        <f t="shared" ref="AG9:AG71" si="3">M9+R9+W9+AB9</f>
        <v>5</v>
      </c>
      <c r="AH9" s="43">
        <f>AG9*100/AF9</f>
        <v>125</v>
      </c>
      <c r="AI9" s="197">
        <f>AVERAGE(AH9:AH11)</f>
        <v>106.74603174603175</v>
      </c>
      <c r="AJ9" s="254"/>
      <c r="AK9" s="243"/>
    </row>
    <row r="10" spans="2:39" ht="73.5" customHeight="1" thickBot="1" x14ac:dyDescent="0.3">
      <c r="B10" s="252"/>
      <c r="C10" s="237"/>
      <c r="D10" s="156" t="s">
        <v>50</v>
      </c>
      <c r="E10" s="156" t="s">
        <v>51</v>
      </c>
      <c r="F10" s="59" t="s">
        <v>52</v>
      </c>
      <c r="G10" s="59">
        <v>21</v>
      </c>
      <c r="H10" s="51">
        <f t="shared" si="1"/>
        <v>20</v>
      </c>
      <c r="I10" s="23">
        <f t="shared" ref="I10:I12" si="4">H10*100/G10</f>
        <v>95.238095238095241</v>
      </c>
      <c r="J10" s="205"/>
      <c r="K10" s="254"/>
      <c r="L10" s="60">
        <v>0</v>
      </c>
      <c r="M10" s="61">
        <v>0</v>
      </c>
      <c r="N10" s="62" t="e">
        <f>M10*100/L10</f>
        <v>#DIV/0!</v>
      </c>
      <c r="O10" s="259"/>
      <c r="P10" s="256"/>
      <c r="Q10" s="60">
        <v>1</v>
      </c>
      <c r="R10" s="63">
        <v>1</v>
      </c>
      <c r="S10" s="64">
        <f>R10*100/Q10</f>
        <v>100</v>
      </c>
      <c r="T10" s="262"/>
      <c r="U10" s="256"/>
      <c r="V10" s="47">
        <v>9</v>
      </c>
      <c r="W10" s="65">
        <v>9</v>
      </c>
      <c r="X10" s="64">
        <f t="shared" si="0"/>
        <v>100</v>
      </c>
      <c r="Y10" s="262"/>
      <c r="Z10" s="256"/>
      <c r="AA10" s="47">
        <v>11</v>
      </c>
      <c r="AB10" s="66">
        <v>10</v>
      </c>
      <c r="AC10" s="64">
        <f>AB10*100/AA10</f>
        <v>90.909090909090907</v>
      </c>
      <c r="AD10" s="256"/>
      <c r="AE10" s="256"/>
      <c r="AF10" s="35">
        <f>L10+Q10+V10+AA10</f>
        <v>21</v>
      </c>
      <c r="AG10" s="36">
        <f t="shared" si="3"/>
        <v>20</v>
      </c>
      <c r="AH10" s="43">
        <f t="shared" ref="AH10:AH71" si="5">AG10*100/AF10</f>
        <v>95.238095238095241</v>
      </c>
      <c r="AI10" s="211"/>
      <c r="AJ10" s="254"/>
      <c r="AK10" s="243"/>
    </row>
    <row r="11" spans="2:39" s="38" customFormat="1" ht="73.5" customHeight="1" thickBot="1" x14ac:dyDescent="0.3">
      <c r="B11" s="252"/>
      <c r="C11" s="238"/>
      <c r="D11" s="157" t="s">
        <v>41</v>
      </c>
      <c r="E11" s="157" t="s">
        <v>191</v>
      </c>
      <c r="F11" s="67" t="s">
        <v>43</v>
      </c>
      <c r="G11" s="67">
        <v>1</v>
      </c>
      <c r="H11" s="51">
        <f t="shared" si="1"/>
        <v>1</v>
      </c>
      <c r="I11" s="23">
        <f t="shared" si="4"/>
        <v>100</v>
      </c>
      <c r="J11" s="205"/>
      <c r="K11" s="254"/>
      <c r="L11" s="68">
        <v>0</v>
      </c>
      <c r="M11" s="69">
        <v>0</v>
      </c>
      <c r="N11" s="70" t="e">
        <f>M11*100/L11</f>
        <v>#DIV/0!</v>
      </c>
      <c r="O11" s="260"/>
      <c r="P11" s="256"/>
      <c r="Q11" s="68">
        <v>0</v>
      </c>
      <c r="R11" s="71">
        <v>0</v>
      </c>
      <c r="S11" s="70" t="e">
        <f>R11*100/Q11</f>
        <v>#DIV/0!</v>
      </c>
      <c r="T11" s="263"/>
      <c r="U11" s="256"/>
      <c r="V11" s="47">
        <v>1</v>
      </c>
      <c r="W11" s="72">
        <v>0</v>
      </c>
      <c r="X11" s="73">
        <f t="shared" si="0"/>
        <v>0</v>
      </c>
      <c r="Y11" s="263"/>
      <c r="Z11" s="256"/>
      <c r="AA11" s="47">
        <v>0</v>
      </c>
      <c r="AB11" s="74">
        <v>1</v>
      </c>
      <c r="AC11" s="73">
        <v>120</v>
      </c>
      <c r="AD11" s="257"/>
      <c r="AE11" s="256"/>
      <c r="AF11" s="35">
        <f t="shared" si="2"/>
        <v>1</v>
      </c>
      <c r="AG11" s="36">
        <f t="shared" si="3"/>
        <v>1</v>
      </c>
      <c r="AH11" s="43">
        <f t="shared" si="5"/>
        <v>100</v>
      </c>
      <c r="AI11" s="198"/>
      <c r="AJ11" s="254"/>
      <c r="AK11" s="243"/>
    </row>
    <row r="12" spans="2:39" ht="73.5" customHeight="1" thickBot="1" x14ac:dyDescent="0.3">
      <c r="B12" s="252"/>
      <c r="C12" s="158" t="s">
        <v>53</v>
      </c>
      <c r="D12" s="159" t="s">
        <v>54</v>
      </c>
      <c r="E12" s="159" t="s">
        <v>55</v>
      </c>
      <c r="F12" s="39" t="s">
        <v>49</v>
      </c>
      <c r="G12" s="39">
        <v>3</v>
      </c>
      <c r="H12" s="75">
        <f t="shared" si="1"/>
        <v>3</v>
      </c>
      <c r="I12" s="23">
        <f t="shared" si="4"/>
        <v>100</v>
      </c>
      <c r="J12" s="23">
        <f>AVERAGE(I12)</f>
        <v>100</v>
      </c>
      <c r="K12" s="254"/>
      <c r="L12" s="41">
        <v>0</v>
      </c>
      <c r="M12" s="42">
        <v>0</v>
      </c>
      <c r="N12" s="76" t="e">
        <f t="shared" ref="N12:N18" si="6">M12*100/L12</f>
        <v>#DIV/0!</v>
      </c>
      <c r="O12" s="77" t="e">
        <f>AVERAGE(N12)</f>
        <v>#DIV/0!</v>
      </c>
      <c r="P12" s="256"/>
      <c r="Q12" s="78">
        <v>1</v>
      </c>
      <c r="R12" s="45">
        <v>0</v>
      </c>
      <c r="S12" s="79">
        <f t="shared" ref="S12:S71" si="7">R12*100/Q12</f>
        <v>0</v>
      </c>
      <c r="T12" s="80">
        <f>AVERAGE(S12)</f>
        <v>0</v>
      </c>
      <c r="U12" s="256"/>
      <c r="V12" s="47">
        <v>1</v>
      </c>
      <c r="W12" s="81">
        <v>2</v>
      </c>
      <c r="X12" s="79">
        <v>120</v>
      </c>
      <c r="Y12" s="80">
        <f>AVERAGE(X12)</f>
        <v>120</v>
      </c>
      <c r="Z12" s="256"/>
      <c r="AA12" s="47">
        <v>1</v>
      </c>
      <c r="AB12" s="82">
        <v>1</v>
      </c>
      <c r="AC12" s="79">
        <f t="shared" ref="AC12:AC68" si="8">AB12*100/AA12</f>
        <v>100</v>
      </c>
      <c r="AD12" s="80">
        <f>AVERAGE(AC12)</f>
        <v>100</v>
      </c>
      <c r="AE12" s="256"/>
      <c r="AF12" s="35">
        <f t="shared" si="2"/>
        <v>3</v>
      </c>
      <c r="AG12" s="36">
        <f t="shared" si="3"/>
        <v>3</v>
      </c>
      <c r="AH12" s="43">
        <f t="shared" si="5"/>
        <v>100</v>
      </c>
      <c r="AI12" s="44">
        <f>AVERAGE(AH12)</f>
        <v>100</v>
      </c>
      <c r="AJ12" s="254"/>
      <c r="AK12" s="243"/>
      <c r="AM12" s="38"/>
    </row>
    <row r="13" spans="2:39" s="38" customFormat="1" ht="73.5" customHeight="1" thickBot="1" x14ac:dyDescent="0.3">
      <c r="B13" s="252"/>
      <c r="C13" s="202" t="s">
        <v>56</v>
      </c>
      <c r="D13" s="155" t="s">
        <v>57</v>
      </c>
      <c r="E13" s="155" t="s">
        <v>58</v>
      </c>
      <c r="F13" s="50" t="s">
        <v>49</v>
      </c>
      <c r="G13" s="83">
        <v>1</v>
      </c>
      <c r="H13" s="51">
        <f t="shared" si="1"/>
        <v>1</v>
      </c>
      <c r="I13" s="23">
        <f>H13*100/G13</f>
        <v>100</v>
      </c>
      <c r="J13" s="205">
        <f>AVERAGE(I13:I14)</f>
        <v>100</v>
      </c>
      <c r="K13" s="254"/>
      <c r="L13" s="52">
        <v>0</v>
      </c>
      <c r="M13" s="53">
        <v>0</v>
      </c>
      <c r="N13" s="54" t="e">
        <f t="shared" si="6"/>
        <v>#DIV/0!</v>
      </c>
      <c r="O13" s="227" t="e">
        <f>AVERAGE(N13:N14)</f>
        <v>#DIV/0!</v>
      </c>
      <c r="P13" s="256"/>
      <c r="Q13" s="52">
        <v>0</v>
      </c>
      <c r="R13" s="55">
        <v>0</v>
      </c>
      <c r="S13" s="54" t="e">
        <f t="shared" si="7"/>
        <v>#DIV/0!</v>
      </c>
      <c r="T13" s="208">
        <f>AVERAGE(S14)</f>
        <v>100</v>
      </c>
      <c r="U13" s="256"/>
      <c r="V13" s="47">
        <v>0</v>
      </c>
      <c r="W13" s="57">
        <v>0</v>
      </c>
      <c r="X13" s="54" t="e">
        <f t="shared" si="0"/>
        <v>#DIV/0!</v>
      </c>
      <c r="Y13" s="228" t="e">
        <f>AVERAGE(X13:X14)</f>
        <v>#DIV/0!</v>
      </c>
      <c r="Z13" s="256"/>
      <c r="AA13" s="47">
        <v>1</v>
      </c>
      <c r="AB13" s="58">
        <v>1</v>
      </c>
      <c r="AC13" s="56">
        <f t="shared" si="8"/>
        <v>100</v>
      </c>
      <c r="AD13" s="208">
        <f>AVERAGE(AC13)</f>
        <v>100</v>
      </c>
      <c r="AE13" s="256"/>
      <c r="AF13" s="35">
        <f t="shared" si="2"/>
        <v>1</v>
      </c>
      <c r="AG13" s="36">
        <f t="shared" si="3"/>
        <v>1</v>
      </c>
      <c r="AH13" s="43">
        <f>AG13*100/AF13</f>
        <v>100</v>
      </c>
      <c r="AI13" s="231">
        <f>AVERAGE(AH13:AH14)</f>
        <v>100</v>
      </c>
      <c r="AJ13" s="254"/>
      <c r="AK13" s="243"/>
      <c r="AL13" s="84"/>
    </row>
    <row r="14" spans="2:39" s="38" customFormat="1" ht="73.5" customHeight="1" thickBot="1" x14ac:dyDescent="0.3">
      <c r="B14" s="252"/>
      <c r="C14" s="204"/>
      <c r="D14" s="157" t="s">
        <v>57</v>
      </c>
      <c r="E14" s="157" t="s">
        <v>59</v>
      </c>
      <c r="F14" s="160" t="s">
        <v>60</v>
      </c>
      <c r="G14" s="85">
        <v>67</v>
      </c>
      <c r="H14" s="86">
        <f t="shared" si="1"/>
        <v>67</v>
      </c>
      <c r="I14" s="23">
        <f>H14*100/G14</f>
        <v>100</v>
      </c>
      <c r="J14" s="205"/>
      <c r="K14" s="254"/>
      <c r="L14" s="68">
        <v>0</v>
      </c>
      <c r="M14" s="69">
        <v>0</v>
      </c>
      <c r="N14" s="70" t="e">
        <f t="shared" si="6"/>
        <v>#DIV/0!</v>
      </c>
      <c r="O14" s="207"/>
      <c r="P14" s="256"/>
      <c r="Q14" s="68">
        <v>67</v>
      </c>
      <c r="R14" s="71">
        <v>67</v>
      </c>
      <c r="S14" s="73">
        <f>R14*100/Q14</f>
        <v>100</v>
      </c>
      <c r="T14" s="210"/>
      <c r="U14" s="256"/>
      <c r="V14" s="47">
        <v>0</v>
      </c>
      <c r="W14" s="72">
        <v>0</v>
      </c>
      <c r="X14" s="70" t="e">
        <f t="shared" si="0"/>
        <v>#DIV/0!</v>
      </c>
      <c r="Y14" s="230"/>
      <c r="Z14" s="256"/>
      <c r="AA14" s="47">
        <v>0</v>
      </c>
      <c r="AB14" s="74">
        <v>0</v>
      </c>
      <c r="AC14" s="70" t="e">
        <f t="shared" si="8"/>
        <v>#DIV/0!</v>
      </c>
      <c r="AD14" s="210"/>
      <c r="AE14" s="256"/>
      <c r="AF14" s="35">
        <f t="shared" si="2"/>
        <v>67</v>
      </c>
      <c r="AG14" s="36">
        <f t="shared" si="3"/>
        <v>67</v>
      </c>
      <c r="AH14" s="43">
        <f>AG14*100/AF14</f>
        <v>100</v>
      </c>
      <c r="AI14" s="233"/>
      <c r="AJ14" s="254"/>
      <c r="AK14" s="243"/>
      <c r="AL14" s="84"/>
    </row>
    <row r="15" spans="2:39" ht="73.5" customHeight="1" thickBot="1" x14ac:dyDescent="0.3">
      <c r="B15" s="252"/>
      <c r="C15" s="246" t="s">
        <v>61</v>
      </c>
      <c r="D15" s="161" t="s">
        <v>41</v>
      </c>
      <c r="E15" s="161" t="s">
        <v>62</v>
      </c>
      <c r="F15" s="87" t="s">
        <v>63</v>
      </c>
      <c r="G15" s="87">
        <v>1</v>
      </c>
      <c r="H15" s="88">
        <f t="shared" si="1"/>
        <v>1</v>
      </c>
      <c r="I15" s="23">
        <f t="shared" ref="I15:I71" si="9">H15*100/G15</f>
        <v>100</v>
      </c>
      <c r="J15" s="205">
        <f>AVERAGE(I15:I16)</f>
        <v>100</v>
      </c>
      <c r="K15" s="254"/>
      <c r="L15" s="52">
        <v>0</v>
      </c>
      <c r="M15" s="53">
        <v>0</v>
      </c>
      <c r="N15" s="54" t="e">
        <f t="shared" si="6"/>
        <v>#DIV/0!</v>
      </c>
      <c r="O15" s="227" t="e">
        <f>AVERAGE(N15:N16)</f>
        <v>#DIV/0!</v>
      </c>
      <c r="P15" s="256"/>
      <c r="Q15" s="52">
        <v>1</v>
      </c>
      <c r="R15" s="55">
        <v>1</v>
      </c>
      <c r="S15" s="56">
        <f>R15*100/Q15</f>
        <v>100</v>
      </c>
      <c r="T15" s="208">
        <f>AVERAGE(S15)</f>
        <v>100</v>
      </c>
      <c r="U15" s="256"/>
      <c r="V15" s="47">
        <v>0</v>
      </c>
      <c r="W15" s="57">
        <v>0</v>
      </c>
      <c r="X15" s="54" t="e">
        <f t="shared" si="0"/>
        <v>#DIV/0!</v>
      </c>
      <c r="Y15" s="228" t="e">
        <f>AVERAGE(X16)</f>
        <v>#DIV/0!</v>
      </c>
      <c r="Z15" s="256"/>
      <c r="AA15" s="47">
        <v>0</v>
      </c>
      <c r="AB15" s="58">
        <v>0</v>
      </c>
      <c r="AC15" s="54" t="e">
        <f t="shared" si="8"/>
        <v>#DIV/0!</v>
      </c>
      <c r="AD15" s="212">
        <f>AVERAGE(AC16)</f>
        <v>100</v>
      </c>
      <c r="AE15" s="256"/>
      <c r="AF15" s="35">
        <f t="shared" si="2"/>
        <v>1</v>
      </c>
      <c r="AG15" s="36">
        <f t="shared" si="3"/>
        <v>1</v>
      </c>
      <c r="AH15" s="43">
        <f>AG15*100/AF15</f>
        <v>100</v>
      </c>
      <c r="AI15" s="197">
        <f>AVERAGE(AH15:AH16)</f>
        <v>100</v>
      </c>
      <c r="AJ15" s="254"/>
      <c r="AK15" s="243"/>
    </row>
    <row r="16" spans="2:39" ht="73.5" customHeight="1" thickBot="1" x14ac:dyDescent="0.3">
      <c r="B16" s="252"/>
      <c r="C16" s="247"/>
      <c r="D16" s="162" t="s">
        <v>41</v>
      </c>
      <c r="E16" s="162" t="s">
        <v>64</v>
      </c>
      <c r="F16" s="89" t="s">
        <v>65</v>
      </c>
      <c r="G16" s="89">
        <v>1</v>
      </c>
      <c r="H16" s="90">
        <f t="shared" si="1"/>
        <v>1</v>
      </c>
      <c r="I16" s="23">
        <f>H16*100/G16</f>
        <v>100</v>
      </c>
      <c r="J16" s="205"/>
      <c r="K16" s="254"/>
      <c r="L16" s="68">
        <v>0</v>
      </c>
      <c r="M16" s="69">
        <v>0</v>
      </c>
      <c r="N16" s="70" t="e">
        <f t="shared" si="6"/>
        <v>#DIV/0!</v>
      </c>
      <c r="O16" s="207"/>
      <c r="P16" s="256"/>
      <c r="Q16" s="68">
        <v>0</v>
      </c>
      <c r="R16" s="71">
        <v>0</v>
      </c>
      <c r="S16" s="70" t="e">
        <f t="shared" si="7"/>
        <v>#DIV/0!</v>
      </c>
      <c r="T16" s="210"/>
      <c r="U16" s="256"/>
      <c r="V16" s="47">
        <v>0</v>
      </c>
      <c r="W16" s="72">
        <v>0</v>
      </c>
      <c r="X16" s="70" t="e">
        <f t="shared" si="0"/>
        <v>#DIV/0!</v>
      </c>
      <c r="Y16" s="230"/>
      <c r="Z16" s="256"/>
      <c r="AA16" s="47">
        <v>1</v>
      </c>
      <c r="AB16" s="74">
        <v>1</v>
      </c>
      <c r="AC16" s="73">
        <f t="shared" si="8"/>
        <v>100</v>
      </c>
      <c r="AD16" s="213"/>
      <c r="AE16" s="256"/>
      <c r="AF16" s="35">
        <f t="shared" si="2"/>
        <v>1</v>
      </c>
      <c r="AG16" s="36">
        <f t="shared" si="3"/>
        <v>1</v>
      </c>
      <c r="AH16" s="43">
        <f t="shared" si="5"/>
        <v>100</v>
      </c>
      <c r="AI16" s="198"/>
      <c r="AJ16" s="254"/>
      <c r="AK16" s="243"/>
    </row>
    <row r="17" spans="2:37" ht="73.5" customHeight="1" thickBot="1" x14ac:dyDescent="0.3">
      <c r="B17" s="253"/>
      <c r="C17" s="151" t="s">
        <v>66</v>
      </c>
      <c r="D17" s="163" t="s">
        <v>57</v>
      </c>
      <c r="E17" s="152" t="s">
        <v>67</v>
      </c>
      <c r="F17" s="21" t="s">
        <v>68</v>
      </c>
      <c r="G17" s="21">
        <v>1</v>
      </c>
      <c r="H17" s="91">
        <f t="shared" si="1"/>
        <v>1</v>
      </c>
      <c r="I17" s="23">
        <f t="shared" si="9"/>
        <v>100</v>
      </c>
      <c r="J17" s="23">
        <f>AVERAGE(I17)</f>
        <v>100</v>
      </c>
      <c r="K17" s="255"/>
      <c r="L17" s="41">
        <v>0</v>
      </c>
      <c r="M17" s="42">
        <v>0</v>
      </c>
      <c r="N17" s="76" t="e">
        <f t="shared" si="6"/>
        <v>#DIV/0!</v>
      </c>
      <c r="O17" s="77" t="e">
        <f>AVERAGE(N17)</f>
        <v>#DIV/0!</v>
      </c>
      <c r="P17" s="257"/>
      <c r="Q17" s="41">
        <v>0</v>
      </c>
      <c r="R17" s="92">
        <v>0</v>
      </c>
      <c r="S17" s="76" t="e">
        <f t="shared" si="7"/>
        <v>#DIV/0!</v>
      </c>
      <c r="T17" s="93" t="e">
        <f>AVERAGE(S17)</f>
        <v>#DIV/0!</v>
      </c>
      <c r="U17" s="257"/>
      <c r="V17" s="47">
        <v>0</v>
      </c>
      <c r="W17" s="48">
        <v>0</v>
      </c>
      <c r="X17" s="76" t="e">
        <f t="shared" si="0"/>
        <v>#DIV/0!</v>
      </c>
      <c r="Y17" s="93" t="e">
        <f>AVERAGE(X17)</f>
        <v>#DIV/0!</v>
      </c>
      <c r="Z17" s="257"/>
      <c r="AA17" s="47">
        <v>1</v>
      </c>
      <c r="AB17" s="49">
        <v>1</v>
      </c>
      <c r="AC17" s="43">
        <f>AB17*100/AA17</f>
        <v>100</v>
      </c>
      <c r="AD17" s="94">
        <f>AVERAGE(AC17)</f>
        <v>100</v>
      </c>
      <c r="AE17" s="257"/>
      <c r="AF17" s="35">
        <f t="shared" si="2"/>
        <v>1</v>
      </c>
      <c r="AG17" s="36">
        <f t="shared" si="3"/>
        <v>1</v>
      </c>
      <c r="AH17" s="43">
        <f t="shared" si="5"/>
        <v>100</v>
      </c>
      <c r="AI17" s="44">
        <f>AVERAGE(AH17)</f>
        <v>100</v>
      </c>
      <c r="AJ17" s="255"/>
      <c r="AK17" s="244"/>
    </row>
    <row r="18" spans="2:37" ht="73.5" customHeight="1" thickBot="1" x14ac:dyDescent="0.3">
      <c r="B18" s="245" t="s">
        <v>69</v>
      </c>
      <c r="C18" s="246" t="s">
        <v>70</v>
      </c>
      <c r="D18" s="161" t="s">
        <v>71</v>
      </c>
      <c r="E18" s="161" t="s">
        <v>72</v>
      </c>
      <c r="F18" s="87" t="s">
        <v>73</v>
      </c>
      <c r="G18" s="87">
        <v>6</v>
      </c>
      <c r="H18" s="88">
        <f t="shared" si="1"/>
        <v>2</v>
      </c>
      <c r="I18" s="23">
        <f>H18*100/G18</f>
        <v>33.333333333333336</v>
      </c>
      <c r="J18" s="205">
        <f>AVERAGE(I18:I19)</f>
        <v>76.666666666666671</v>
      </c>
      <c r="K18" s="224">
        <f>AVERAGE(J18:J39)</f>
        <v>91.547345513833804</v>
      </c>
      <c r="L18" s="52">
        <v>1</v>
      </c>
      <c r="M18" s="53">
        <v>0</v>
      </c>
      <c r="N18" s="56">
        <f t="shared" si="6"/>
        <v>0</v>
      </c>
      <c r="O18" s="217">
        <f>AVERAGE(N19,N18)</f>
        <v>60</v>
      </c>
      <c r="P18" s="242">
        <f>AVERAGE(O18,O20)</f>
        <v>76.666666666666657</v>
      </c>
      <c r="Q18" s="52">
        <v>3</v>
      </c>
      <c r="R18" s="55">
        <v>1</v>
      </c>
      <c r="S18" s="56">
        <f>R18*100/Q18</f>
        <v>33.333333333333336</v>
      </c>
      <c r="T18" s="212">
        <f>AVERAGE(S19,S18)</f>
        <v>16.666666666666668</v>
      </c>
      <c r="U18" s="242">
        <f>AVERAGE(T18,T20,T31)</f>
        <v>36.543699348057913</v>
      </c>
      <c r="V18" s="47">
        <v>1</v>
      </c>
      <c r="W18" s="57">
        <v>1</v>
      </c>
      <c r="X18" s="56">
        <f t="shared" si="0"/>
        <v>100</v>
      </c>
      <c r="Y18" s="212">
        <f>AVERAGE(X19,X18)</f>
        <v>110</v>
      </c>
      <c r="Z18" s="242">
        <f>AVERAGE(Y18,Y20,Y31,Y36)</f>
        <v>69.622864767411954</v>
      </c>
      <c r="AA18" s="47">
        <v>1</v>
      </c>
      <c r="AB18" s="58">
        <v>0</v>
      </c>
      <c r="AC18" s="56">
        <f t="shared" si="8"/>
        <v>0</v>
      </c>
      <c r="AD18" s="212">
        <f>AVERAGE(AC19,AC18)</f>
        <v>58.333333333333336</v>
      </c>
      <c r="AE18" s="242">
        <f>AVERAGE(AD18:AD39)</f>
        <v>89.142566077395443</v>
      </c>
      <c r="AF18" s="35">
        <f t="shared" si="2"/>
        <v>6</v>
      </c>
      <c r="AG18" s="36">
        <f t="shared" si="3"/>
        <v>2</v>
      </c>
      <c r="AH18" s="43">
        <f>AG18*100/AF18</f>
        <v>33.333333333333336</v>
      </c>
      <c r="AI18" s="197">
        <f>AVERAGE(AH18:AH19)</f>
        <v>76.666666666666671</v>
      </c>
      <c r="AJ18" s="199">
        <f>AVERAGE(AI18,AI20,AI31,AI36,AI30,AI39)</f>
        <v>91.54790191312479</v>
      </c>
      <c r="AK18" s="95"/>
    </row>
    <row r="19" spans="2:37" ht="73.5" customHeight="1" thickBot="1" x14ac:dyDescent="0.3">
      <c r="B19" s="222"/>
      <c r="C19" s="247"/>
      <c r="D19" s="162" t="s">
        <v>57</v>
      </c>
      <c r="E19" s="162" t="s">
        <v>74</v>
      </c>
      <c r="F19" s="89" t="s">
        <v>75</v>
      </c>
      <c r="G19" s="89">
        <v>26</v>
      </c>
      <c r="H19" s="90">
        <f>M19+R19+W19+AB19</f>
        <v>76</v>
      </c>
      <c r="I19" s="23">
        <v>120</v>
      </c>
      <c r="J19" s="205"/>
      <c r="K19" s="225"/>
      <c r="L19" s="68">
        <v>7</v>
      </c>
      <c r="M19" s="69">
        <v>22</v>
      </c>
      <c r="N19" s="73">
        <v>120</v>
      </c>
      <c r="O19" s="219"/>
      <c r="P19" s="243"/>
      <c r="Q19" s="68">
        <v>7</v>
      </c>
      <c r="R19" s="71">
        <v>0</v>
      </c>
      <c r="S19" s="73">
        <f>R19*100/Q19</f>
        <v>0</v>
      </c>
      <c r="T19" s="213"/>
      <c r="U19" s="243"/>
      <c r="V19" s="47">
        <v>6</v>
      </c>
      <c r="W19" s="72">
        <v>47</v>
      </c>
      <c r="X19" s="73">
        <v>120</v>
      </c>
      <c r="Y19" s="213"/>
      <c r="Z19" s="243"/>
      <c r="AA19" s="47">
        <v>6</v>
      </c>
      <c r="AB19" s="74">
        <v>7</v>
      </c>
      <c r="AC19" s="73">
        <f t="shared" si="8"/>
        <v>116.66666666666667</v>
      </c>
      <c r="AD19" s="213"/>
      <c r="AE19" s="243"/>
      <c r="AF19" s="35">
        <f t="shared" si="2"/>
        <v>26</v>
      </c>
      <c r="AG19" s="36">
        <f t="shared" si="3"/>
        <v>76</v>
      </c>
      <c r="AH19" s="43">
        <v>120</v>
      </c>
      <c r="AI19" s="198"/>
      <c r="AJ19" s="200"/>
      <c r="AK19" s="95"/>
    </row>
    <row r="20" spans="2:37" ht="73.5" customHeight="1" thickBot="1" x14ac:dyDescent="0.3">
      <c r="B20" s="222"/>
      <c r="C20" s="236" t="s">
        <v>76</v>
      </c>
      <c r="D20" s="155" t="s">
        <v>71</v>
      </c>
      <c r="E20" s="155" t="s">
        <v>77</v>
      </c>
      <c r="F20" s="50" t="s">
        <v>78</v>
      </c>
      <c r="G20" s="50">
        <v>280</v>
      </c>
      <c r="H20" s="96">
        <f>M20+R20+W20+AB20</f>
        <v>120.624</v>
      </c>
      <c r="I20" s="23">
        <f t="shared" ref="I20:I24" si="10">H20*100/G20</f>
        <v>43.08</v>
      </c>
      <c r="J20" s="205">
        <f>AVERAGE(I20:I29)</f>
        <v>82.617406416336195</v>
      </c>
      <c r="K20" s="225"/>
      <c r="L20" s="52">
        <v>20.399999999999999</v>
      </c>
      <c r="M20" s="97">
        <v>36.380000000000003</v>
      </c>
      <c r="N20" s="56">
        <v>120</v>
      </c>
      <c r="O20" s="217">
        <f>AVERAGE(N27,N24,N23,N22,N21,N20)</f>
        <v>93.333333333333329</v>
      </c>
      <c r="P20" s="243"/>
      <c r="Q20" s="52">
        <v>39.82</v>
      </c>
      <c r="R20" s="98">
        <v>14.794</v>
      </c>
      <c r="S20" s="56">
        <f>R20*100/Q20</f>
        <v>37.152184831742844</v>
      </c>
      <c r="T20" s="212">
        <f>AVERAGE(S24,S23,S22,S21,S20,S25,S26,S29)</f>
        <v>42.964431377507076</v>
      </c>
      <c r="U20" s="243"/>
      <c r="V20" s="109">
        <v>127.44</v>
      </c>
      <c r="W20" s="99">
        <v>24.72</v>
      </c>
      <c r="X20" s="56">
        <f>W20*100/V20</f>
        <v>19.397363465160076</v>
      </c>
      <c r="Y20" s="212">
        <f>AVERAGE(X20,X21,X22,X23,X24,X25,X26,X28,X29)</f>
        <v>76.824792402981203</v>
      </c>
      <c r="Z20" s="243"/>
      <c r="AA20" s="109">
        <v>92.48</v>
      </c>
      <c r="AB20" s="190">
        <v>44.73</v>
      </c>
      <c r="AC20" s="56">
        <f t="shared" si="8"/>
        <v>48.367214532871969</v>
      </c>
      <c r="AD20" s="212">
        <f>AVERAGE(AC24,AC23,AC22,AC21,AC20,AC28,AC29)</f>
        <v>58.188729797706095</v>
      </c>
      <c r="AE20" s="243"/>
      <c r="AF20" s="191">
        <f>L20+Q20+V20+AA20</f>
        <v>280.14</v>
      </c>
      <c r="AG20" s="192">
        <f t="shared" si="3"/>
        <v>120.624</v>
      </c>
      <c r="AH20" s="43">
        <f>AG20*100/AF20</f>
        <v>43.058470764617695</v>
      </c>
      <c r="AI20" s="197">
        <f>AVERAGE(AH20:AH29)</f>
        <v>82.620744812082052</v>
      </c>
      <c r="AJ20" s="200"/>
      <c r="AK20" s="95"/>
    </row>
    <row r="21" spans="2:37" ht="73.5" customHeight="1" thickBot="1" x14ac:dyDescent="0.3">
      <c r="B21" s="222"/>
      <c r="C21" s="237"/>
      <c r="D21" s="156" t="s">
        <v>71</v>
      </c>
      <c r="E21" s="156" t="s">
        <v>79</v>
      </c>
      <c r="F21" s="59" t="s">
        <v>80</v>
      </c>
      <c r="G21" s="100">
        <v>566.54</v>
      </c>
      <c r="H21" s="96">
        <f t="shared" si="1"/>
        <v>359.39</v>
      </c>
      <c r="I21" s="23">
        <f t="shared" si="10"/>
        <v>63.435944505242354</v>
      </c>
      <c r="J21" s="205"/>
      <c r="K21" s="225"/>
      <c r="L21" s="193">
        <v>17.13</v>
      </c>
      <c r="M21" s="101">
        <v>28.38</v>
      </c>
      <c r="N21" s="64">
        <v>120</v>
      </c>
      <c r="O21" s="218"/>
      <c r="P21" s="243"/>
      <c r="Q21" s="193">
        <v>137.37</v>
      </c>
      <c r="R21" s="194">
        <v>88.7</v>
      </c>
      <c r="S21" s="64">
        <f t="shared" si="7"/>
        <v>64.570139040547431</v>
      </c>
      <c r="T21" s="220"/>
      <c r="U21" s="243"/>
      <c r="V21" s="109">
        <v>125.28</v>
      </c>
      <c r="W21" s="195">
        <v>57.44</v>
      </c>
      <c r="X21" s="64">
        <f>W21*100/V21</f>
        <v>45.849297573435507</v>
      </c>
      <c r="Y21" s="220"/>
      <c r="Z21" s="243"/>
      <c r="AA21" s="109">
        <v>286.27</v>
      </c>
      <c r="AB21" s="196">
        <v>184.87</v>
      </c>
      <c r="AC21" s="64">
        <f t="shared" si="8"/>
        <v>64.578894051070677</v>
      </c>
      <c r="AD21" s="220"/>
      <c r="AE21" s="243"/>
      <c r="AF21" s="191">
        <f>L21+Q21+V21+AA21</f>
        <v>566.04999999999995</v>
      </c>
      <c r="AG21" s="192">
        <f t="shared" si="3"/>
        <v>359.39</v>
      </c>
      <c r="AH21" s="43">
        <f t="shared" ref="AH21:AH25" si="11">AG21*100/AF21</f>
        <v>63.490857698083211</v>
      </c>
      <c r="AI21" s="211"/>
      <c r="AJ21" s="200"/>
      <c r="AK21" s="95"/>
    </row>
    <row r="22" spans="2:37" ht="73.5" customHeight="1" thickBot="1" x14ac:dyDescent="0.3">
      <c r="B22" s="222"/>
      <c r="C22" s="237"/>
      <c r="D22" s="156" t="s">
        <v>71</v>
      </c>
      <c r="E22" s="156" t="s">
        <v>81</v>
      </c>
      <c r="F22" s="59" t="s">
        <v>82</v>
      </c>
      <c r="G22" s="59">
        <v>585</v>
      </c>
      <c r="H22" s="51">
        <f>M22+R22+W22+AB22</f>
        <v>115</v>
      </c>
      <c r="I22" s="23">
        <f>H22*100/G22</f>
        <v>19.658119658119659</v>
      </c>
      <c r="J22" s="205"/>
      <c r="K22" s="225"/>
      <c r="L22" s="60">
        <v>53</v>
      </c>
      <c r="M22" s="101">
        <v>0</v>
      </c>
      <c r="N22" s="64">
        <f>M22*100/L22</f>
        <v>0</v>
      </c>
      <c r="O22" s="218"/>
      <c r="P22" s="243"/>
      <c r="Q22" s="60">
        <v>388</v>
      </c>
      <c r="R22" s="63">
        <v>53</v>
      </c>
      <c r="S22" s="64">
        <f t="shared" si="7"/>
        <v>13.659793814432989</v>
      </c>
      <c r="T22" s="220"/>
      <c r="U22" s="243"/>
      <c r="V22" s="47">
        <v>68</v>
      </c>
      <c r="W22" s="65">
        <v>62</v>
      </c>
      <c r="X22" s="64">
        <f t="shared" si="0"/>
        <v>91.17647058823529</v>
      </c>
      <c r="Y22" s="220"/>
      <c r="Z22" s="243"/>
      <c r="AA22" s="47">
        <v>76</v>
      </c>
      <c r="AB22" s="66">
        <v>0</v>
      </c>
      <c r="AC22" s="64">
        <f t="shared" si="8"/>
        <v>0</v>
      </c>
      <c r="AD22" s="220"/>
      <c r="AE22" s="243"/>
      <c r="AF22" s="35">
        <f>L22+Q22+V22+AA22</f>
        <v>585</v>
      </c>
      <c r="AG22" s="36">
        <f>M22+R22+W22+AB22</f>
        <v>115</v>
      </c>
      <c r="AH22" s="43">
        <f t="shared" si="11"/>
        <v>19.658119658119659</v>
      </c>
      <c r="AI22" s="211"/>
      <c r="AJ22" s="200"/>
      <c r="AK22" s="95"/>
    </row>
    <row r="23" spans="2:37" ht="73.5" customHeight="1" thickBot="1" x14ac:dyDescent="0.3">
      <c r="B23" s="222"/>
      <c r="C23" s="237"/>
      <c r="D23" s="156" t="s">
        <v>71</v>
      </c>
      <c r="E23" s="156" t="s">
        <v>83</v>
      </c>
      <c r="F23" s="59" t="s">
        <v>84</v>
      </c>
      <c r="G23" s="59">
        <v>45</v>
      </c>
      <c r="H23" s="51">
        <f t="shared" si="1"/>
        <v>36</v>
      </c>
      <c r="I23" s="23">
        <f t="shared" si="10"/>
        <v>80</v>
      </c>
      <c r="J23" s="205"/>
      <c r="K23" s="225"/>
      <c r="L23" s="60">
        <v>3</v>
      </c>
      <c r="M23" s="101">
        <v>20</v>
      </c>
      <c r="N23" s="64">
        <v>120</v>
      </c>
      <c r="O23" s="218"/>
      <c r="P23" s="243"/>
      <c r="Q23" s="60">
        <v>6</v>
      </c>
      <c r="R23" s="63">
        <v>2</v>
      </c>
      <c r="S23" s="64">
        <f t="shared" si="7"/>
        <v>33.333333333333336</v>
      </c>
      <c r="T23" s="220"/>
      <c r="U23" s="243"/>
      <c r="V23" s="47">
        <v>4</v>
      </c>
      <c r="W23" s="65">
        <v>3</v>
      </c>
      <c r="X23" s="64">
        <f t="shared" si="0"/>
        <v>75</v>
      </c>
      <c r="Y23" s="220"/>
      <c r="Z23" s="243"/>
      <c r="AA23" s="47">
        <v>32</v>
      </c>
      <c r="AB23" s="66">
        <v>11</v>
      </c>
      <c r="AC23" s="64">
        <f>AB23*100/AA23</f>
        <v>34.375</v>
      </c>
      <c r="AD23" s="220"/>
      <c r="AE23" s="243"/>
      <c r="AF23" s="35">
        <f>L23+Q23+V23+AA23</f>
        <v>45</v>
      </c>
      <c r="AG23" s="36">
        <f>M23+R23+W23+AB23</f>
        <v>36</v>
      </c>
      <c r="AH23" s="43">
        <f t="shared" si="11"/>
        <v>80</v>
      </c>
      <c r="AI23" s="211"/>
      <c r="AJ23" s="200"/>
      <c r="AK23" s="95"/>
    </row>
    <row r="24" spans="2:37" ht="73.5" customHeight="1" thickBot="1" x14ac:dyDescent="0.3">
      <c r="B24" s="222"/>
      <c r="C24" s="237"/>
      <c r="D24" s="156" t="s">
        <v>71</v>
      </c>
      <c r="E24" s="156" t="s">
        <v>85</v>
      </c>
      <c r="F24" s="59" t="s">
        <v>86</v>
      </c>
      <c r="G24" s="59">
        <v>10</v>
      </c>
      <c r="H24" s="51">
        <f t="shared" si="1"/>
        <v>10</v>
      </c>
      <c r="I24" s="23">
        <f t="shared" si="10"/>
        <v>100</v>
      </c>
      <c r="J24" s="205"/>
      <c r="K24" s="225"/>
      <c r="L24" s="60">
        <v>1</v>
      </c>
      <c r="M24" s="101">
        <v>1</v>
      </c>
      <c r="N24" s="64">
        <f>M24*100/L24</f>
        <v>100</v>
      </c>
      <c r="O24" s="218"/>
      <c r="P24" s="243"/>
      <c r="Q24" s="60">
        <v>4</v>
      </c>
      <c r="R24" s="63">
        <v>3</v>
      </c>
      <c r="S24" s="64">
        <f t="shared" si="7"/>
        <v>75</v>
      </c>
      <c r="T24" s="220"/>
      <c r="U24" s="243"/>
      <c r="V24" s="47">
        <v>0</v>
      </c>
      <c r="W24" s="65">
        <v>5</v>
      </c>
      <c r="X24" s="64">
        <v>120</v>
      </c>
      <c r="Y24" s="220"/>
      <c r="Z24" s="243"/>
      <c r="AA24" s="47">
        <v>5</v>
      </c>
      <c r="AB24" s="66">
        <v>1</v>
      </c>
      <c r="AC24" s="64">
        <f t="shared" si="8"/>
        <v>20</v>
      </c>
      <c r="AD24" s="220"/>
      <c r="AE24" s="243"/>
      <c r="AF24" s="35">
        <f t="shared" si="2"/>
        <v>10</v>
      </c>
      <c r="AG24" s="36">
        <f t="shared" si="3"/>
        <v>10</v>
      </c>
      <c r="AH24" s="43">
        <f t="shared" si="11"/>
        <v>100</v>
      </c>
      <c r="AI24" s="211"/>
      <c r="AJ24" s="200"/>
      <c r="AK24" s="95"/>
    </row>
    <row r="25" spans="2:37" ht="73.5" customHeight="1" thickBot="1" x14ac:dyDescent="0.3">
      <c r="B25" s="222"/>
      <c r="C25" s="237"/>
      <c r="D25" s="156" t="s">
        <v>57</v>
      </c>
      <c r="E25" s="156" t="s">
        <v>87</v>
      </c>
      <c r="F25" s="59" t="s">
        <v>43</v>
      </c>
      <c r="G25" s="59">
        <v>3</v>
      </c>
      <c r="H25" s="51">
        <f t="shared" si="1"/>
        <v>3</v>
      </c>
      <c r="I25" s="23">
        <f>H25*100/G25</f>
        <v>100</v>
      </c>
      <c r="J25" s="205"/>
      <c r="K25" s="225"/>
      <c r="L25" s="60">
        <v>0</v>
      </c>
      <c r="M25" s="61">
        <v>0</v>
      </c>
      <c r="N25" s="62" t="e">
        <f t="shared" ref="N25:N44" si="12">M25*100/L25</f>
        <v>#DIV/0!</v>
      </c>
      <c r="O25" s="218"/>
      <c r="P25" s="243"/>
      <c r="Q25" s="60">
        <v>1</v>
      </c>
      <c r="R25" s="63">
        <v>0</v>
      </c>
      <c r="S25" s="64">
        <f t="shared" si="7"/>
        <v>0</v>
      </c>
      <c r="T25" s="220"/>
      <c r="U25" s="243"/>
      <c r="V25" s="47">
        <v>2</v>
      </c>
      <c r="W25" s="65">
        <v>3</v>
      </c>
      <c r="X25" s="64">
        <v>120</v>
      </c>
      <c r="Y25" s="220"/>
      <c r="Z25" s="243"/>
      <c r="AA25" s="47">
        <v>0</v>
      </c>
      <c r="AB25" s="66">
        <v>0</v>
      </c>
      <c r="AC25" s="62" t="e">
        <f t="shared" si="8"/>
        <v>#DIV/0!</v>
      </c>
      <c r="AD25" s="220"/>
      <c r="AE25" s="243"/>
      <c r="AF25" s="35">
        <f t="shared" si="2"/>
        <v>3</v>
      </c>
      <c r="AG25" s="36">
        <f t="shared" si="3"/>
        <v>3</v>
      </c>
      <c r="AH25" s="43">
        <f t="shared" si="11"/>
        <v>100</v>
      </c>
      <c r="AI25" s="211"/>
      <c r="AJ25" s="200"/>
      <c r="AK25" s="95"/>
    </row>
    <row r="26" spans="2:37" ht="73.5" customHeight="1" thickBot="1" x14ac:dyDescent="0.3">
      <c r="B26" s="222"/>
      <c r="C26" s="237"/>
      <c r="D26" s="156" t="s">
        <v>88</v>
      </c>
      <c r="E26" s="156" t="s">
        <v>89</v>
      </c>
      <c r="F26" s="59" t="s">
        <v>43</v>
      </c>
      <c r="G26" s="59">
        <v>1</v>
      </c>
      <c r="H26" s="51">
        <f t="shared" si="1"/>
        <v>1</v>
      </c>
      <c r="I26" s="23">
        <f t="shared" si="9"/>
        <v>100</v>
      </c>
      <c r="J26" s="205"/>
      <c r="K26" s="225"/>
      <c r="L26" s="60">
        <v>0</v>
      </c>
      <c r="M26" s="61">
        <v>0</v>
      </c>
      <c r="N26" s="62" t="e">
        <f t="shared" si="12"/>
        <v>#DIV/0!</v>
      </c>
      <c r="O26" s="218"/>
      <c r="P26" s="243"/>
      <c r="Q26" s="60">
        <v>1</v>
      </c>
      <c r="R26" s="63">
        <v>0</v>
      </c>
      <c r="S26" s="64">
        <f t="shared" si="7"/>
        <v>0</v>
      </c>
      <c r="T26" s="220"/>
      <c r="U26" s="243"/>
      <c r="V26" s="47">
        <v>0</v>
      </c>
      <c r="W26" s="65">
        <v>1</v>
      </c>
      <c r="X26" s="64">
        <v>120</v>
      </c>
      <c r="Y26" s="220"/>
      <c r="Z26" s="243"/>
      <c r="AA26" s="47">
        <v>0</v>
      </c>
      <c r="AB26" s="66"/>
      <c r="AC26" s="62" t="e">
        <f t="shared" si="8"/>
        <v>#DIV/0!</v>
      </c>
      <c r="AD26" s="220"/>
      <c r="AE26" s="243"/>
      <c r="AF26" s="35">
        <f t="shared" si="2"/>
        <v>1</v>
      </c>
      <c r="AG26" s="36">
        <f t="shared" si="3"/>
        <v>1</v>
      </c>
      <c r="AH26" s="43">
        <f t="shared" si="5"/>
        <v>100</v>
      </c>
      <c r="AI26" s="211"/>
      <c r="AJ26" s="200"/>
      <c r="AK26" s="95"/>
    </row>
    <row r="27" spans="2:37" ht="73.5" customHeight="1" thickBot="1" x14ac:dyDescent="0.3">
      <c r="B27" s="222"/>
      <c r="C27" s="237"/>
      <c r="D27" s="156" t="s">
        <v>88</v>
      </c>
      <c r="E27" s="156" t="s">
        <v>189</v>
      </c>
      <c r="F27" s="59" t="s">
        <v>90</v>
      </c>
      <c r="G27" s="59">
        <v>6</v>
      </c>
      <c r="H27" s="51">
        <f t="shared" si="1"/>
        <v>6</v>
      </c>
      <c r="I27" s="23">
        <f t="shared" si="9"/>
        <v>100</v>
      </c>
      <c r="J27" s="205"/>
      <c r="K27" s="225"/>
      <c r="L27" s="60">
        <v>6</v>
      </c>
      <c r="M27" s="101">
        <v>6</v>
      </c>
      <c r="N27" s="64">
        <f>M27*100/L27</f>
        <v>100</v>
      </c>
      <c r="O27" s="218"/>
      <c r="P27" s="243"/>
      <c r="Q27" s="60">
        <v>0</v>
      </c>
      <c r="R27" s="63">
        <v>0</v>
      </c>
      <c r="S27" s="62" t="e">
        <f t="shared" si="7"/>
        <v>#DIV/0!</v>
      </c>
      <c r="T27" s="220"/>
      <c r="U27" s="243"/>
      <c r="V27" s="47">
        <v>0</v>
      </c>
      <c r="W27" s="65">
        <v>0</v>
      </c>
      <c r="X27" s="62" t="e">
        <f t="shared" si="0"/>
        <v>#DIV/0!</v>
      </c>
      <c r="Y27" s="220"/>
      <c r="Z27" s="243"/>
      <c r="AA27" s="47">
        <v>0</v>
      </c>
      <c r="AB27" s="66">
        <v>0</v>
      </c>
      <c r="AC27" s="62" t="e">
        <f t="shared" si="8"/>
        <v>#DIV/0!</v>
      </c>
      <c r="AD27" s="220"/>
      <c r="AE27" s="243"/>
      <c r="AF27" s="35">
        <f t="shared" si="2"/>
        <v>6</v>
      </c>
      <c r="AG27" s="36">
        <f t="shared" si="3"/>
        <v>6</v>
      </c>
      <c r="AH27" s="43">
        <f>AG27*100/AF27</f>
        <v>100</v>
      </c>
      <c r="AI27" s="211"/>
      <c r="AJ27" s="200"/>
      <c r="AK27" s="95"/>
    </row>
    <row r="28" spans="2:37" ht="73.5" customHeight="1" thickBot="1" x14ac:dyDescent="0.3">
      <c r="B28" s="222"/>
      <c r="C28" s="237"/>
      <c r="D28" s="156" t="s">
        <v>88</v>
      </c>
      <c r="E28" s="156" t="s">
        <v>91</v>
      </c>
      <c r="F28" s="59" t="s">
        <v>92</v>
      </c>
      <c r="G28" s="59">
        <v>2</v>
      </c>
      <c r="H28" s="51">
        <f t="shared" si="1"/>
        <v>2</v>
      </c>
      <c r="I28" s="23">
        <f t="shared" si="9"/>
        <v>100</v>
      </c>
      <c r="J28" s="205"/>
      <c r="K28" s="225"/>
      <c r="L28" s="60">
        <v>0</v>
      </c>
      <c r="M28" s="61">
        <v>0</v>
      </c>
      <c r="N28" s="62" t="e">
        <f t="shared" si="12"/>
        <v>#DIV/0!</v>
      </c>
      <c r="O28" s="218"/>
      <c r="P28" s="243"/>
      <c r="Q28" s="60">
        <v>0</v>
      </c>
      <c r="R28" s="63">
        <v>0</v>
      </c>
      <c r="S28" s="62" t="e">
        <f t="shared" si="7"/>
        <v>#DIV/0!</v>
      </c>
      <c r="T28" s="220"/>
      <c r="U28" s="243"/>
      <c r="V28" s="47">
        <v>1</v>
      </c>
      <c r="W28" s="65">
        <v>0</v>
      </c>
      <c r="X28" s="64">
        <f t="shared" si="0"/>
        <v>0</v>
      </c>
      <c r="Y28" s="220"/>
      <c r="Z28" s="243"/>
      <c r="AA28" s="47">
        <v>1</v>
      </c>
      <c r="AB28" s="66">
        <v>2</v>
      </c>
      <c r="AC28" s="64">
        <v>120</v>
      </c>
      <c r="AD28" s="220"/>
      <c r="AE28" s="243"/>
      <c r="AF28" s="35">
        <f t="shared" si="2"/>
        <v>2</v>
      </c>
      <c r="AG28" s="36">
        <f t="shared" si="3"/>
        <v>2</v>
      </c>
      <c r="AH28" s="43">
        <f t="shared" si="5"/>
        <v>100</v>
      </c>
      <c r="AI28" s="211"/>
      <c r="AJ28" s="200"/>
      <c r="AK28" s="102"/>
    </row>
    <row r="29" spans="2:37" ht="85.5" customHeight="1" thickBot="1" x14ac:dyDescent="0.3">
      <c r="B29" s="222"/>
      <c r="C29" s="238"/>
      <c r="D29" s="157" t="s">
        <v>88</v>
      </c>
      <c r="E29" s="157" t="s">
        <v>93</v>
      </c>
      <c r="F29" s="67" t="s">
        <v>92</v>
      </c>
      <c r="G29" s="67">
        <v>2</v>
      </c>
      <c r="H29" s="51">
        <f t="shared" si="1"/>
        <v>4</v>
      </c>
      <c r="I29" s="23">
        <v>120</v>
      </c>
      <c r="J29" s="205"/>
      <c r="K29" s="225"/>
      <c r="L29" s="68">
        <v>0</v>
      </c>
      <c r="M29" s="69">
        <v>0</v>
      </c>
      <c r="N29" s="70" t="e">
        <f t="shared" si="12"/>
        <v>#DIV/0!</v>
      </c>
      <c r="O29" s="219"/>
      <c r="P29" s="243"/>
      <c r="Q29" s="68">
        <v>0</v>
      </c>
      <c r="R29" s="71">
        <v>1</v>
      </c>
      <c r="S29" s="73">
        <v>120</v>
      </c>
      <c r="T29" s="213"/>
      <c r="U29" s="243"/>
      <c r="V29" s="47">
        <v>1</v>
      </c>
      <c r="W29" s="72">
        <v>1</v>
      </c>
      <c r="X29" s="73">
        <f t="shared" si="0"/>
        <v>100</v>
      </c>
      <c r="Y29" s="213"/>
      <c r="Z29" s="243"/>
      <c r="AA29" s="47">
        <v>1</v>
      </c>
      <c r="AB29" s="74">
        <v>2</v>
      </c>
      <c r="AC29" s="73">
        <v>120</v>
      </c>
      <c r="AD29" s="213"/>
      <c r="AE29" s="243"/>
      <c r="AF29" s="35">
        <f t="shared" si="2"/>
        <v>2</v>
      </c>
      <c r="AG29" s="36">
        <f t="shared" si="3"/>
        <v>4</v>
      </c>
      <c r="AH29" s="43">
        <v>120</v>
      </c>
      <c r="AI29" s="198"/>
      <c r="AJ29" s="200"/>
      <c r="AK29" s="95"/>
    </row>
    <row r="30" spans="2:37" ht="96" customHeight="1" thickBot="1" x14ac:dyDescent="0.3">
      <c r="B30" s="222"/>
      <c r="C30" s="153" t="s">
        <v>94</v>
      </c>
      <c r="D30" s="154" t="s">
        <v>57</v>
      </c>
      <c r="E30" s="154" t="s">
        <v>95</v>
      </c>
      <c r="F30" s="39" t="s">
        <v>96</v>
      </c>
      <c r="G30" s="39">
        <v>3</v>
      </c>
      <c r="H30" s="75">
        <f t="shared" si="1"/>
        <v>3</v>
      </c>
      <c r="I30" s="23">
        <f>H30*100/G30</f>
        <v>100</v>
      </c>
      <c r="J30" s="23">
        <f>AVERAGE(I30)</f>
        <v>100</v>
      </c>
      <c r="K30" s="225"/>
      <c r="L30" s="41">
        <v>0</v>
      </c>
      <c r="M30" s="42">
        <v>0</v>
      </c>
      <c r="N30" s="76" t="e">
        <f t="shared" si="12"/>
        <v>#DIV/0!</v>
      </c>
      <c r="O30" s="77" t="e">
        <f>AVERAGE(N30)</f>
        <v>#DIV/0!</v>
      </c>
      <c r="P30" s="243"/>
      <c r="Q30" s="41">
        <v>0</v>
      </c>
      <c r="R30" s="92">
        <v>0</v>
      </c>
      <c r="S30" s="76" t="e">
        <f t="shared" si="7"/>
        <v>#DIV/0!</v>
      </c>
      <c r="T30" s="93" t="e">
        <f>AVERAGE(S30)</f>
        <v>#DIV/0!</v>
      </c>
      <c r="U30" s="243"/>
      <c r="V30" s="47">
        <v>0</v>
      </c>
      <c r="W30" s="48">
        <v>0</v>
      </c>
      <c r="X30" s="76" t="e">
        <f t="shared" si="0"/>
        <v>#DIV/0!</v>
      </c>
      <c r="Y30" s="93" t="e">
        <f>AVERAGE(X30)</f>
        <v>#DIV/0!</v>
      </c>
      <c r="Z30" s="243"/>
      <c r="AA30" s="47">
        <v>3</v>
      </c>
      <c r="AB30" s="49">
        <v>3</v>
      </c>
      <c r="AC30" s="43">
        <f t="shared" si="8"/>
        <v>100</v>
      </c>
      <c r="AD30" s="94">
        <f>AVERAGE(AC30)</f>
        <v>100</v>
      </c>
      <c r="AE30" s="243"/>
      <c r="AF30" s="35">
        <f t="shared" si="2"/>
        <v>3</v>
      </c>
      <c r="AG30" s="36">
        <f t="shared" si="3"/>
        <v>3</v>
      </c>
      <c r="AH30" s="43">
        <f t="shared" si="5"/>
        <v>100</v>
      </c>
      <c r="AI30" s="44">
        <f>AVERAGE(AH30)</f>
        <v>100</v>
      </c>
      <c r="AJ30" s="200"/>
      <c r="AK30" s="95"/>
    </row>
    <row r="31" spans="2:37" ht="73.5" customHeight="1" thickBot="1" x14ac:dyDescent="0.3">
      <c r="B31" s="222"/>
      <c r="C31" s="236" t="s">
        <v>97</v>
      </c>
      <c r="D31" s="155" t="s">
        <v>98</v>
      </c>
      <c r="E31" s="155" t="s">
        <v>99</v>
      </c>
      <c r="F31" s="50" t="s">
        <v>100</v>
      </c>
      <c r="G31" s="50">
        <v>2</v>
      </c>
      <c r="H31" s="51">
        <f t="shared" si="1"/>
        <v>2</v>
      </c>
      <c r="I31" s="23">
        <f t="shared" si="9"/>
        <v>100</v>
      </c>
      <c r="J31" s="205">
        <f>AVERAGE(I31:I35)</f>
        <v>83.333333333333343</v>
      </c>
      <c r="K31" s="225"/>
      <c r="L31" s="52">
        <v>0</v>
      </c>
      <c r="M31" s="53">
        <v>0</v>
      </c>
      <c r="N31" s="54" t="e">
        <f t="shared" si="12"/>
        <v>#DIV/0!</v>
      </c>
      <c r="O31" s="227" t="e">
        <f>AVERAGE(N31,N32,N33,N34,N35)</f>
        <v>#DIV/0!</v>
      </c>
      <c r="P31" s="243"/>
      <c r="Q31" s="52">
        <v>1</v>
      </c>
      <c r="R31" s="55">
        <v>1</v>
      </c>
      <c r="S31" s="56">
        <f t="shared" si="7"/>
        <v>100</v>
      </c>
      <c r="T31" s="208">
        <f>AVERAGE(S31,S35)</f>
        <v>50</v>
      </c>
      <c r="U31" s="243"/>
      <c r="V31" s="47">
        <v>0</v>
      </c>
      <c r="W31" s="57">
        <v>0</v>
      </c>
      <c r="X31" s="54" t="e">
        <f t="shared" si="0"/>
        <v>#DIV/0!</v>
      </c>
      <c r="Y31" s="212">
        <f>AVERAGE(X32,X33)</f>
        <v>91.666666666666657</v>
      </c>
      <c r="Z31" s="243"/>
      <c r="AA31" s="47">
        <v>1</v>
      </c>
      <c r="AB31" s="58">
        <v>1</v>
      </c>
      <c r="AC31" s="56">
        <f t="shared" si="8"/>
        <v>100</v>
      </c>
      <c r="AD31" s="212">
        <f>AVERAGE(AC31,AC32,AC33,AC34)</f>
        <v>105</v>
      </c>
      <c r="AE31" s="243"/>
      <c r="AF31" s="35">
        <f t="shared" si="2"/>
        <v>2</v>
      </c>
      <c r="AG31" s="36">
        <f t="shared" si="3"/>
        <v>2</v>
      </c>
      <c r="AH31" s="43">
        <f t="shared" si="5"/>
        <v>100</v>
      </c>
      <c r="AI31" s="197">
        <f>AVERAGE(AH31:AH35)</f>
        <v>83.333333333333343</v>
      </c>
      <c r="AJ31" s="200"/>
      <c r="AK31" s="95"/>
    </row>
    <row r="32" spans="2:37" ht="73.5" customHeight="1" thickBot="1" x14ac:dyDescent="0.3">
      <c r="B32" s="222"/>
      <c r="C32" s="237"/>
      <c r="D32" s="156" t="s">
        <v>98</v>
      </c>
      <c r="E32" s="156" t="s">
        <v>101</v>
      </c>
      <c r="F32" s="59" t="s">
        <v>102</v>
      </c>
      <c r="G32" s="59">
        <v>2</v>
      </c>
      <c r="H32" s="51">
        <f t="shared" si="1"/>
        <v>2</v>
      </c>
      <c r="I32" s="23">
        <f t="shared" si="9"/>
        <v>100</v>
      </c>
      <c r="J32" s="205"/>
      <c r="K32" s="225"/>
      <c r="L32" s="60">
        <v>0</v>
      </c>
      <c r="M32" s="61">
        <v>0</v>
      </c>
      <c r="N32" s="62" t="e">
        <f t="shared" si="12"/>
        <v>#DIV/0!</v>
      </c>
      <c r="O32" s="206"/>
      <c r="P32" s="243"/>
      <c r="Q32" s="60">
        <v>0</v>
      </c>
      <c r="R32" s="63">
        <v>0</v>
      </c>
      <c r="S32" s="62" t="e">
        <f t="shared" si="7"/>
        <v>#DIV/0!</v>
      </c>
      <c r="T32" s="209"/>
      <c r="U32" s="243"/>
      <c r="V32" s="47">
        <v>1</v>
      </c>
      <c r="W32" s="65">
        <v>1</v>
      </c>
      <c r="X32" s="64">
        <f t="shared" si="0"/>
        <v>100</v>
      </c>
      <c r="Y32" s="220"/>
      <c r="Z32" s="243"/>
      <c r="AA32" s="47">
        <v>1</v>
      </c>
      <c r="AB32" s="66">
        <v>1</v>
      </c>
      <c r="AC32" s="64">
        <f t="shared" si="8"/>
        <v>100</v>
      </c>
      <c r="AD32" s="220"/>
      <c r="AE32" s="243"/>
      <c r="AF32" s="35">
        <f t="shared" si="2"/>
        <v>2</v>
      </c>
      <c r="AG32" s="36">
        <f t="shared" si="3"/>
        <v>2</v>
      </c>
      <c r="AH32" s="43">
        <f t="shared" si="5"/>
        <v>100</v>
      </c>
      <c r="AI32" s="211"/>
      <c r="AJ32" s="200"/>
      <c r="AK32" s="95"/>
    </row>
    <row r="33" spans="2:37" ht="85.5" customHeight="1" thickBot="1" x14ac:dyDescent="0.3">
      <c r="B33" s="222"/>
      <c r="C33" s="237"/>
      <c r="D33" s="156" t="s">
        <v>98</v>
      </c>
      <c r="E33" s="156" t="s">
        <v>103</v>
      </c>
      <c r="F33" s="59" t="s">
        <v>104</v>
      </c>
      <c r="G33" s="59">
        <v>6</v>
      </c>
      <c r="H33" s="51">
        <f t="shared" si="1"/>
        <v>7</v>
      </c>
      <c r="I33" s="23">
        <f t="shared" si="9"/>
        <v>116.66666666666667</v>
      </c>
      <c r="J33" s="205"/>
      <c r="K33" s="225"/>
      <c r="L33" s="60">
        <v>0</v>
      </c>
      <c r="M33" s="61">
        <v>0</v>
      </c>
      <c r="N33" s="62" t="e">
        <f t="shared" si="12"/>
        <v>#DIV/0!</v>
      </c>
      <c r="O33" s="206"/>
      <c r="P33" s="243"/>
      <c r="Q33" s="60">
        <v>0</v>
      </c>
      <c r="R33" s="63">
        <v>0</v>
      </c>
      <c r="S33" s="62" t="e">
        <f t="shared" si="7"/>
        <v>#DIV/0!</v>
      </c>
      <c r="T33" s="209"/>
      <c r="U33" s="243"/>
      <c r="V33" s="47">
        <v>6</v>
      </c>
      <c r="W33" s="65">
        <v>5</v>
      </c>
      <c r="X33" s="64">
        <f t="shared" si="0"/>
        <v>83.333333333333329</v>
      </c>
      <c r="Y33" s="220"/>
      <c r="Z33" s="243"/>
      <c r="AA33" s="47">
        <v>0</v>
      </c>
      <c r="AB33" s="66">
        <v>2</v>
      </c>
      <c r="AC33" s="64">
        <v>120</v>
      </c>
      <c r="AD33" s="220"/>
      <c r="AE33" s="243"/>
      <c r="AF33" s="35">
        <f t="shared" si="2"/>
        <v>6</v>
      </c>
      <c r="AG33" s="36">
        <f t="shared" si="3"/>
        <v>7</v>
      </c>
      <c r="AH33" s="43">
        <f t="shared" si="5"/>
        <v>116.66666666666667</v>
      </c>
      <c r="AI33" s="211"/>
      <c r="AJ33" s="200"/>
      <c r="AK33" s="95"/>
    </row>
    <row r="34" spans="2:37" ht="73.5" customHeight="1" thickBot="1" x14ac:dyDescent="0.3">
      <c r="B34" s="222"/>
      <c r="C34" s="237"/>
      <c r="D34" s="156" t="s">
        <v>98</v>
      </c>
      <c r="E34" s="156" t="s">
        <v>105</v>
      </c>
      <c r="F34" s="59" t="s">
        <v>106</v>
      </c>
      <c r="G34" s="59">
        <v>1</v>
      </c>
      <c r="H34" s="51">
        <f t="shared" si="1"/>
        <v>1</v>
      </c>
      <c r="I34" s="23">
        <f>H34*100/G34</f>
        <v>100</v>
      </c>
      <c r="J34" s="205"/>
      <c r="K34" s="225"/>
      <c r="L34" s="60">
        <v>0</v>
      </c>
      <c r="M34" s="61">
        <v>0</v>
      </c>
      <c r="N34" s="62" t="e">
        <f t="shared" si="12"/>
        <v>#DIV/0!</v>
      </c>
      <c r="O34" s="206"/>
      <c r="P34" s="243"/>
      <c r="Q34" s="60">
        <v>0</v>
      </c>
      <c r="R34" s="63">
        <v>0</v>
      </c>
      <c r="S34" s="62" t="e">
        <f t="shared" si="7"/>
        <v>#DIV/0!</v>
      </c>
      <c r="T34" s="209"/>
      <c r="U34" s="243"/>
      <c r="V34" s="47">
        <v>0</v>
      </c>
      <c r="W34" s="65">
        <v>0</v>
      </c>
      <c r="X34" s="62" t="e">
        <f t="shared" si="0"/>
        <v>#DIV/0!</v>
      </c>
      <c r="Y34" s="220"/>
      <c r="Z34" s="243"/>
      <c r="AA34" s="47">
        <v>1</v>
      </c>
      <c r="AB34" s="66">
        <v>1</v>
      </c>
      <c r="AC34" s="64">
        <f t="shared" si="8"/>
        <v>100</v>
      </c>
      <c r="AD34" s="220"/>
      <c r="AE34" s="243"/>
      <c r="AF34" s="35">
        <f t="shared" si="2"/>
        <v>1</v>
      </c>
      <c r="AG34" s="36">
        <f t="shared" si="3"/>
        <v>1</v>
      </c>
      <c r="AH34" s="43">
        <f t="shared" si="5"/>
        <v>100</v>
      </c>
      <c r="AI34" s="211"/>
      <c r="AJ34" s="200"/>
      <c r="AK34" s="95"/>
    </row>
    <row r="35" spans="2:37" ht="73.5" customHeight="1" thickBot="1" x14ac:dyDescent="0.3">
      <c r="B35" s="222"/>
      <c r="C35" s="238"/>
      <c r="D35" s="157" t="s">
        <v>98</v>
      </c>
      <c r="E35" s="157" t="s">
        <v>107</v>
      </c>
      <c r="F35" s="67" t="s">
        <v>108</v>
      </c>
      <c r="G35" s="67">
        <v>1</v>
      </c>
      <c r="H35" s="51">
        <f t="shared" si="1"/>
        <v>0</v>
      </c>
      <c r="I35" s="23">
        <f t="shared" si="9"/>
        <v>0</v>
      </c>
      <c r="J35" s="205"/>
      <c r="K35" s="225"/>
      <c r="L35" s="103">
        <v>0</v>
      </c>
      <c r="M35" s="104">
        <v>0</v>
      </c>
      <c r="N35" s="105" t="e">
        <f t="shared" si="12"/>
        <v>#DIV/0!</v>
      </c>
      <c r="O35" s="206"/>
      <c r="P35" s="243"/>
      <c r="Q35" s="68">
        <v>1</v>
      </c>
      <c r="R35" s="71">
        <v>0</v>
      </c>
      <c r="S35" s="73">
        <f t="shared" si="7"/>
        <v>0</v>
      </c>
      <c r="T35" s="210"/>
      <c r="U35" s="243"/>
      <c r="V35" s="47">
        <v>0</v>
      </c>
      <c r="W35" s="72">
        <v>0</v>
      </c>
      <c r="X35" s="70" t="e">
        <f t="shared" si="0"/>
        <v>#DIV/0!</v>
      </c>
      <c r="Y35" s="213"/>
      <c r="Z35" s="243"/>
      <c r="AA35" s="47">
        <v>0</v>
      </c>
      <c r="AB35" s="74">
        <v>0</v>
      </c>
      <c r="AC35" s="70" t="e">
        <f t="shared" si="8"/>
        <v>#DIV/0!</v>
      </c>
      <c r="AD35" s="213"/>
      <c r="AE35" s="243"/>
      <c r="AF35" s="35">
        <f t="shared" si="2"/>
        <v>1</v>
      </c>
      <c r="AG35" s="36">
        <f t="shared" si="3"/>
        <v>0</v>
      </c>
      <c r="AH35" s="43">
        <f t="shared" si="5"/>
        <v>0</v>
      </c>
      <c r="AI35" s="198"/>
      <c r="AJ35" s="200"/>
      <c r="AK35" s="95"/>
    </row>
    <row r="36" spans="2:37" ht="73.5" customHeight="1" thickBot="1" x14ac:dyDescent="0.3">
      <c r="B36" s="222"/>
      <c r="C36" s="214" t="s">
        <v>109</v>
      </c>
      <c r="D36" s="161" t="s">
        <v>57</v>
      </c>
      <c r="E36" s="161" t="s">
        <v>110</v>
      </c>
      <c r="F36" s="87" t="s">
        <v>111</v>
      </c>
      <c r="G36" s="87">
        <v>1</v>
      </c>
      <c r="H36" s="88">
        <f t="shared" si="1"/>
        <v>1</v>
      </c>
      <c r="I36" s="23">
        <f t="shared" si="9"/>
        <v>100</v>
      </c>
      <c r="J36" s="205">
        <f>AVERAGE(I36:I38)</f>
        <v>106.66666666666667</v>
      </c>
      <c r="K36" s="225"/>
      <c r="L36" s="52">
        <v>0</v>
      </c>
      <c r="M36" s="53">
        <v>0</v>
      </c>
      <c r="N36" s="54" t="e">
        <f t="shared" si="12"/>
        <v>#DIV/0!</v>
      </c>
      <c r="O36" s="227" t="e">
        <f>AVERAGE(N36:N38)</f>
        <v>#DIV/0!</v>
      </c>
      <c r="P36" s="243"/>
      <c r="Q36" s="52">
        <v>0</v>
      </c>
      <c r="R36" s="55">
        <v>0</v>
      </c>
      <c r="S36" s="54" t="e">
        <f t="shared" si="7"/>
        <v>#DIV/0!</v>
      </c>
      <c r="T36" s="228" t="e">
        <f>AVERAGE(S36:S38)</f>
        <v>#DIV/0!</v>
      </c>
      <c r="U36" s="243"/>
      <c r="V36" s="47">
        <v>0</v>
      </c>
      <c r="W36" s="57">
        <v>0</v>
      </c>
      <c r="X36" s="54" t="e">
        <f t="shared" si="0"/>
        <v>#DIV/0!</v>
      </c>
      <c r="Y36" s="208">
        <f>AVERAGE(X37)</f>
        <v>0</v>
      </c>
      <c r="Z36" s="243"/>
      <c r="AA36" s="47">
        <v>1</v>
      </c>
      <c r="AB36" s="58">
        <v>1</v>
      </c>
      <c r="AC36" s="56">
        <f t="shared" si="8"/>
        <v>100</v>
      </c>
      <c r="AD36" s="208">
        <f>AVERAGE(AC36:AC38)</f>
        <v>113.33333333333333</v>
      </c>
      <c r="AE36" s="243"/>
      <c r="AF36" s="35">
        <f t="shared" si="2"/>
        <v>1</v>
      </c>
      <c r="AG36" s="36">
        <f t="shared" si="3"/>
        <v>1</v>
      </c>
      <c r="AH36" s="43">
        <f t="shared" si="5"/>
        <v>100</v>
      </c>
      <c r="AI36" s="231">
        <f>AVERAGE(AH36:AH38)</f>
        <v>106.66666666666667</v>
      </c>
      <c r="AJ36" s="200"/>
      <c r="AK36" s="95"/>
    </row>
    <row r="37" spans="2:37" ht="84" customHeight="1" thickBot="1" x14ac:dyDescent="0.3">
      <c r="B37" s="222"/>
      <c r="C37" s="215"/>
      <c r="D37" s="164" t="s">
        <v>57</v>
      </c>
      <c r="E37" s="165" t="s">
        <v>112</v>
      </c>
      <c r="F37" s="106" t="s">
        <v>113</v>
      </c>
      <c r="G37" s="106">
        <v>2</v>
      </c>
      <c r="H37" s="107">
        <f t="shared" si="1"/>
        <v>2</v>
      </c>
      <c r="I37" s="23">
        <f t="shared" si="9"/>
        <v>100</v>
      </c>
      <c r="J37" s="205"/>
      <c r="K37" s="225"/>
      <c r="L37" s="60">
        <v>0</v>
      </c>
      <c r="M37" s="61">
        <v>0</v>
      </c>
      <c r="N37" s="62" t="e">
        <f t="shared" si="12"/>
        <v>#DIV/0!</v>
      </c>
      <c r="O37" s="206"/>
      <c r="P37" s="243"/>
      <c r="Q37" s="60">
        <v>0</v>
      </c>
      <c r="R37" s="63">
        <v>0</v>
      </c>
      <c r="S37" s="62" t="e">
        <f t="shared" si="7"/>
        <v>#DIV/0!</v>
      </c>
      <c r="T37" s="229"/>
      <c r="U37" s="243"/>
      <c r="V37" s="47">
        <v>1</v>
      </c>
      <c r="W37" s="65">
        <v>0</v>
      </c>
      <c r="X37" s="64">
        <f t="shared" si="0"/>
        <v>0</v>
      </c>
      <c r="Y37" s="209"/>
      <c r="Z37" s="243"/>
      <c r="AA37" s="47">
        <v>1</v>
      </c>
      <c r="AB37" s="66">
        <v>2</v>
      </c>
      <c r="AC37" s="64">
        <v>120</v>
      </c>
      <c r="AD37" s="209"/>
      <c r="AE37" s="243"/>
      <c r="AF37" s="35">
        <f t="shared" si="2"/>
        <v>2</v>
      </c>
      <c r="AG37" s="36">
        <f t="shared" si="3"/>
        <v>2</v>
      </c>
      <c r="AH37" s="43">
        <f t="shared" si="5"/>
        <v>100</v>
      </c>
      <c r="AI37" s="232"/>
      <c r="AJ37" s="200"/>
      <c r="AK37" s="95"/>
    </row>
    <row r="38" spans="2:37" ht="73.5" customHeight="1" thickBot="1" x14ac:dyDescent="0.3">
      <c r="B38" s="222"/>
      <c r="C38" s="216"/>
      <c r="D38" s="162" t="s">
        <v>57</v>
      </c>
      <c r="E38" s="166" t="s">
        <v>114</v>
      </c>
      <c r="F38" s="89" t="s">
        <v>106</v>
      </c>
      <c r="G38" s="108">
        <v>13</v>
      </c>
      <c r="H38" s="90">
        <f>M38+R38+W38+AB38</f>
        <v>29</v>
      </c>
      <c r="I38" s="23">
        <v>120</v>
      </c>
      <c r="J38" s="205"/>
      <c r="K38" s="225"/>
      <c r="L38" s="68">
        <v>0</v>
      </c>
      <c r="M38" s="69">
        <v>0</v>
      </c>
      <c r="N38" s="70" t="e">
        <f t="shared" si="12"/>
        <v>#DIV/0!</v>
      </c>
      <c r="O38" s="207"/>
      <c r="P38" s="243"/>
      <c r="Q38" s="68">
        <v>0</v>
      </c>
      <c r="R38" s="71">
        <v>0</v>
      </c>
      <c r="S38" s="70" t="e">
        <f t="shared" si="7"/>
        <v>#DIV/0!</v>
      </c>
      <c r="T38" s="230"/>
      <c r="U38" s="243"/>
      <c r="V38" s="47">
        <v>0</v>
      </c>
      <c r="W38" s="72">
        <v>0</v>
      </c>
      <c r="X38" s="70" t="e">
        <f t="shared" si="0"/>
        <v>#DIV/0!</v>
      </c>
      <c r="Y38" s="210"/>
      <c r="Z38" s="243"/>
      <c r="AA38" s="109">
        <v>13</v>
      </c>
      <c r="AB38" s="74">
        <v>29</v>
      </c>
      <c r="AC38" s="73">
        <v>120</v>
      </c>
      <c r="AD38" s="210"/>
      <c r="AE38" s="243"/>
      <c r="AF38" s="35">
        <f t="shared" si="2"/>
        <v>13</v>
      </c>
      <c r="AG38" s="36">
        <f t="shared" si="3"/>
        <v>29</v>
      </c>
      <c r="AH38" s="43">
        <v>120</v>
      </c>
      <c r="AI38" s="233"/>
      <c r="AJ38" s="200"/>
      <c r="AK38" s="95"/>
    </row>
    <row r="39" spans="2:37" ht="91.5" customHeight="1" thickBot="1" x14ac:dyDescent="0.3">
      <c r="B39" s="223"/>
      <c r="C39" s="151" t="s">
        <v>115</v>
      </c>
      <c r="D39" s="152" t="s">
        <v>116</v>
      </c>
      <c r="E39" s="152" t="s">
        <v>192</v>
      </c>
      <c r="F39" s="21" t="s">
        <v>117</v>
      </c>
      <c r="G39" s="21">
        <v>10</v>
      </c>
      <c r="H39" s="86">
        <f t="shared" si="1"/>
        <v>10</v>
      </c>
      <c r="I39" s="23">
        <f>H39*100/G39</f>
        <v>100</v>
      </c>
      <c r="J39" s="23">
        <f>AVERAGE(I39)</f>
        <v>100</v>
      </c>
      <c r="K39" s="226"/>
      <c r="L39" s="24">
        <v>0</v>
      </c>
      <c r="M39" s="25">
        <v>0</v>
      </c>
      <c r="N39" s="32" t="e">
        <f t="shared" si="12"/>
        <v>#DIV/0!</v>
      </c>
      <c r="O39" s="110" t="e">
        <f>AVERAGE(N39)</f>
        <v>#DIV/0!</v>
      </c>
      <c r="P39" s="244"/>
      <c r="Q39" s="41">
        <v>0</v>
      </c>
      <c r="R39" s="92">
        <v>0</v>
      </c>
      <c r="S39" s="76" t="e">
        <f t="shared" si="7"/>
        <v>#DIV/0!</v>
      </c>
      <c r="T39" s="93" t="e">
        <f>AVERAGE(S39)</f>
        <v>#DIV/0!</v>
      </c>
      <c r="U39" s="244"/>
      <c r="V39" s="47">
        <v>0</v>
      </c>
      <c r="W39" s="48">
        <v>0</v>
      </c>
      <c r="X39" s="76" t="e">
        <f t="shared" ref="X39:X66" si="13">W39*100/V39</f>
        <v>#DIV/0!</v>
      </c>
      <c r="Y39" s="93" t="e">
        <f>AVERAGE(X39)</f>
        <v>#DIV/0!</v>
      </c>
      <c r="Z39" s="244"/>
      <c r="AA39" s="47">
        <v>10</v>
      </c>
      <c r="AB39" s="49">
        <v>10</v>
      </c>
      <c r="AC39" s="43">
        <f t="shared" si="8"/>
        <v>100</v>
      </c>
      <c r="AD39" s="46">
        <f>AVERAGE(AC39)</f>
        <v>100</v>
      </c>
      <c r="AE39" s="244"/>
      <c r="AF39" s="35">
        <f t="shared" si="2"/>
        <v>10</v>
      </c>
      <c r="AG39" s="36">
        <f t="shared" si="3"/>
        <v>10</v>
      </c>
      <c r="AH39" s="43">
        <f t="shared" si="5"/>
        <v>100</v>
      </c>
      <c r="AI39" s="44">
        <f>AVERAGE(AH39)</f>
        <v>100</v>
      </c>
      <c r="AJ39" s="201"/>
      <c r="AK39" s="95"/>
    </row>
    <row r="40" spans="2:37" ht="73.5" customHeight="1" thickBot="1" x14ac:dyDescent="0.3">
      <c r="B40" s="221" t="s">
        <v>118</v>
      </c>
      <c r="C40" s="239" t="s">
        <v>119</v>
      </c>
      <c r="D40" s="161" t="s">
        <v>57</v>
      </c>
      <c r="E40" s="167" t="s">
        <v>120</v>
      </c>
      <c r="F40" s="87" t="s">
        <v>121</v>
      </c>
      <c r="G40" s="87">
        <v>1</v>
      </c>
      <c r="H40" s="88">
        <f t="shared" si="1"/>
        <v>1</v>
      </c>
      <c r="I40" s="23">
        <f t="shared" si="9"/>
        <v>100</v>
      </c>
      <c r="J40" s="205">
        <f>AVERAGE(I40:I45)</f>
        <v>86.666666666666671</v>
      </c>
      <c r="K40" s="224">
        <f>AVERAGE(J40,J46,J49,J51,J53,J56)</f>
        <v>103.24561403508773</v>
      </c>
      <c r="L40" s="52">
        <v>0</v>
      </c>
      <c r="M40" s="111">
        <v>0</v>
      </c>
      <c r="N40" s="54" t="e">
        <f t="shared" si="12"/>
        <v>#DIV/0!</v>
      </c>
      <c r="O40" s="217">
        <f>AVERAGE(N45)</f>
        <v>120</v>
      </c>
      <c r="P40" s="199">
        <f>AVERAGE(O40,O49,O51,O56)</f>
        <v>115</v>
      </c>
      <c r="Q40" s="52">
        <v>1</v>
      </c>
      <c r="R40" s="55">
        <v>0</v>
      </c>
      <c r="S40" s="56">
        <f>R40*100/Q40</f>
        <v>0</v>
      </c>
      <c r="T40" s="212">
        <f>AVERAGE(S45,S40,S41,S42,S44)</f>
        <v>44</v>
      </c>
      <c r="U40" s="199">
        <f>AVERAGE(T40,T49,T51,T56,T53)</f>
        <v>74.133333333333326</v>
      </c>
      <c r="V40" s="47">
        <v>0</v>
      </c>
      <c r="W40" s="57">
        <v>0</v>
      </c>
      <c r="X40" s="54" t="e">
        <f t="shared" si="13"/>
        <v>#DIV/0!</v>
      </c>
      <c r="Y40" s="212">
        <f>AVERAGE(X42,X43,X45)</f>
        <v>80</v>
      </c>
      <c r="Z40" s="199">
        <f>AVERAGE(Y40,Y46,Y49,Y51,Y56)</f>
        <v>93.333333333333343</v>
      </c>
      <c r="AA40" s="47">
        <v>0</v>
      </c>
      <c r="AB40" s="58">
        <v>1</v>
      </c>
      <c r="AC40" s="56">
        <v>120</v>
      </c>
      <c r="AD40" s="212">
        <f>AVERAGE(AC45,AC42,AC41,AC40)</f>
        <v>115</v>
      </c>
      <c r="AE40" s="199">
        <f>AVERAGE(AD40:AD56)</f>
        <v>104.72222222222223</v>
      </c>
      <c r="AF40" s="35">
        <f t="shared" si="2"/>
        <v>1</v>
      </c>
      <c r="AG40" s="36">
        <f t="shared" si="3"/>
        <v>1</v>
      </c>
      <c r="AH40" s="43">
        <f t="shared" si="5"/>
        <v>100</v>
      </c>
      <c r="AI40" s="197">
        <f>AVERAGE(AH40:AH45)</f>
        <v>86.666666666666671</v>
      </c>
      <c r="AJ40" s="199">
        <f>AVERAGE(AI40:AI56)</f>
        <v>103.24561403508773</v>
      </c>
      <c r="AK40" s="95"/>
    </row>
    <row r="41" spans="2:37" ht="73.5" customHeight="1" thickBot="1" x14ac:dyDescent="0.3">
      <c r="B41" s="222"/>
      <c r="C41" s="240"/>
      <c r="D41" s="164" t="s">
        <v>57</v>
      </c>
      <c r="E41" s="165" t="s">
        <v>122</v>
      </c>
      <c r="F41" s="106" t="s">
        <v>123</v>
      </c>
      <c r="G41" s="106">
        <v>15</v>
      </c>
      <c r="H41" s="107">
        <f t="shared" si="1"/>
        <v>15</v>
      </c>
      <c r="I41" s="23">
        <f t="shared" si="9"/>
        <v>100</v>
      </c>
      <c r="J41" s="205"/>
      <c r="K41" s="225"/>
      <c r="L41" s="60">
        <v>0</v>
      </c>
      <c r="M41" s="112">
        <v>0</v>
      </c>
      <c r="N41" s="62" t="e">
        <f t="shared" si="12"/>
        <v>#DIV/0!</v>
      </c>
      <c r="O41" s="218"/>
      <c r="P41" s="200"/>
      <c r="Q41" s="60">
        <v>15</v>
      </c>
      <c r="R41" s="63">
        <v>0</v>
      </c>
      <c r="S41" s="64">
        <f>R41*100/Q41</f>
        <v>0</v>
      </c>
      <c r="T41" s="220"/>
      <c r="U41" s="200"/>
      <c r="V41" s="47">
        <v>0</v>
      </c>
      <c r="W41" s="65">
        <v>0</v>
      </c>
      <c r="X41" s="62" t="e">
        <f t="shared" si="13"/>
        <v>#DIV/0!</v>
      </c>
      <c r="Y41" s="220"/>
      <c r="Z41" s="200"/>
      <c r="AA41" s="47">
        <v>0</v>
      </c>
      <c r="AB41" s="66">
        <v>15</v>
      </c>
      <c r="AC41" s="64">
        <v>120</v>
      </c>
      <c r="AD41" s="220"/>
      <c r="AE41" s="200"/>
      <c r="AF41" s="35">
        <f t="shared" si="2"/>
        <v>15</v>
      </c>
      <c r="AG41" s="36">
        <f t="shared" si="3"/>
        <v>15</v>
      </c>
      <c r="AH41" s="43">
        <f t="shared" si="5"/>
        <v>100</v>
      </c>
      <c r="AI41" s="211"/>
      <c r="AJ41" s="200"/>
      <c r="AK41" s="95"/>
    </row>
    <row r="42" spans="2:37" ht="73.5" customHeight="1" thickBot="1" x14ac:dyDescent="0.3">
      <c r="B42" s="222"/>
      <c r="C42" s="240"/>
      <c r="D42" s="164" t="s">
        <v>54</v>
      </c>
      <c r="E42" s="165" t="s">
        <v>124</v>
      </c>
      <c r="F42" s="106" t="s">
        <v>125</v>
      </c>
      <c r="G42" s="106">
        <v>3</v>
      </c>
      <c r="H42" s="107">
        <f>M42+R42+W42+AB42</f>
        <v>3</v>
      </c>
      <c r="I42" s="23">
        <f>H42*100/G42</f>
        <v>100</v>
      </c>
      <c r="J42" s="205"/>
      <c r="K42" s="225"/>
      <c r="L42" s="60">
        <v>0</v>
      </c>
      <c r="M42" s="112">
        <v>0</v>
      </c>
      <c r="N42" s="62" t="e">
        <f t="shared" si="12"/>
        <v>#DIV/0!</v>
      </c>
      <c r="O42" s="218"/>
      <c r="P42" s="200"/>
      <c r="Q42" s="60">
        <v>1</v>
      </c>
      <c r="R42" s="63">
        <v>0</v>
      </c>
      <c r="S42" s="64">
        <f>R42*100/Q42</f>
        <v>0</v>
      </c>
      <c r="T42" s="220"/>
      <c r="U42" s="200"/>
      <c r="V42" s="47">
        <v>1</v>
      </c>
      <c r="W42" s="65">
        <v>2</v>
      </c>
      <c r="X42" s="64">
        <v>120</v>
      </c>
      <c r="Y42" s="220"/>
      <c r="Z42" s="200"/>
      <c r="AA42" s="47">
        <v>1</v>
      </c>
      <c r="AB42" s="66">
        <v>1</v>
      </c>
      <c r="AC42" s="64">
        <f t="shared" si="8"/>
        <v>100</v>
      </c>
      <c r="AD42" s="220"/>
      <c r="AE42" s="200"/>
      <c r="AF42" s="35">
        <f t="shared" si="2"/>
        <v>3</v>
      </c>
      <c r="AG42" s="36">
        <f t="shared" si="3"/>
        <v>3</v>
      </c>
      <c r="AH42" s="43">
        <f t="shared" si="5"/>
        <v>100</v>
      </c>
      <c r="AI42" s="211"/>
      <c r="AJ42" s="200"/>
      <c r="AK42" s="95"/>
    </row>
    <row r="43" spans="2:37" ht="73.5" customHeight="1" thickBot="1" x14ac:dyDescent="0.3">
      <c r="B43" s="222"/>
      <c r="C43" s="240"/>
      <c r="D43" s="164" t="s">
        <v>57</v>
      </c>
      <c r="E43" s="165" t="s">
        <v>126</v>
      </c>
      <c r="F43" s="106" t="s">
        <v>127</v>
      </c>
      <c r="G43" s="106">
        <v>1</v>
      </c>
      <c r="H43" s="107">
        <f t="shared" si="1"/>
        <v>0</v>
      </c>
      <c r="I43" s="23">
        <f t="shared" si="9"/>
        <v>0</v>
      </c>
      <c r="J43" s="205"/>
      <c r="K43" s="225"/>
      <c r="L43" s="60">
        <v>0</v>
      </c>
      <c r="M43" s="112">
        <v>0</v>
      </c>
      <c r="N43" s="62" t="e">
        <f t="shared" si="12"/>
        <v>#DIV/0!</v>
      </c>
      <c r="O43" s="218"/>
      <c r="P43" s="200"/>
      <c r="Q43" s="60">
        <v>0</v>
      </c>
      <c r="R43" s="63">
        <v>0</v>
      </c>
      <c r="S43" s="62" t="e">
        <f t="shared" si="7"/>
        <v>#DIV/0!</v>
      </c>
      <c r="T43" s="220"/>
      <c r="U43" s="200"/>
      <c r="V43" s="47">
        <v>1</v>
      </c>
      <c r="W43" s="65">
        <v>0</v>
      </c>
      <c r="X43" s="64">
        <f t="shared" si="13"/>
        <v>0</v>
      </c>
      <c r="Y43" s="220"/>
      <c r="Z43" s="200"/>
      <c r="AA43" s="47">
        <v>0</v>
      </c>
      <c r="AB43" s="66">
        <v>0</v>
      </c>
      <c r="AC43" s="62" t="e">
        <f t="shared" si="8"/>
        <v>#DIV/0!</v>
      </c>
      <c r="AD43" s="220"/>
      <c r="AE43" s="200"/>
      <c r="AF43" s="35">
        <f t="shared" si="2"/>
        <v>1</v>
      </c>
      <c r="AG43" s="36">
        <f t="shared" si="3"/>
        <v>0</v>
      </c>
      <c r="AH43" s="43">
        <f t="shared" si="5"/>
        <v>0</v>
      </c>
      <c r="AI43" s="211"/>
      <c r="AJ43" s="200"/>
      <c r="AK43" s="95"/>
    </row>
    <row r="44" spans="2:37" ht="73.5" customHeight="1" thickBot="1" x14ac:dyDescent="0.3">
      <c r="B44" s="222"/>
      <c r="C44" s="240"/>
      <c r="D44" s="168" t="s">
        <v>128</v>
      </c>
      <c r="E44" s="165" t="s">
        <v>129</v>
      </c>
      <c r="F44" s="106" t="s">
        <v>130</v>
      </c>
      <c r="G44" s="113">
        <v>1</v>
      </c>
      <c r="H44" s="107">
        <f t="shared" si="1"/>
        <v>1</v>
      </c>
      <c r="I44" s="23">
        <f t="shared" si="9"/>
        <v>100</v>
      </c>
      <c r="J44" s="205"/>
      <c r="K44" s="225"/>
      <c r="L44" s="114">
        <v>0</v>
      </c>
      <c r="M44" s="115">
        <v>0</v>
      </c>
      <c r="N44" s="62" t="e">
        <f t="shared" si="12"/>
        <v>#DIV/0!</v>
      </c>
      <c r="O44" s="218"/>
      <c r="P44" s="200"/>
      <c r="Q44" s="116">
        <v>1</v>
      </c>
      <c r="R44" s="117">
        <v>1</v>
      </c>
      <c r="S44" s="64">
        <f>R44*100/Q44</f>
        <v>100</v>
      </c>
      <c r="T44" s="220"/>
      <c r="U44" s="200"/>
      <c r="V44" s="118">
        <v>0</v>
      </c>
      <c r="W44" s="119">
        <v>0</v>
      </c>
      <c r="X44" s="62" t="e">
        <f t="shared" si="13"/>
        <v>#DIV/0!</v>
      </c>
      <c r="Y44" s="220"/>
      <c r="Z44" s="200"/>
      <c r="AA44" s="118">
        <v>0</v>
      </c>
      <c r="AB44" s="120">
        <v>0</v>
      </c>
      <c r="AC44" s="62" t="e">
        <f t="shared" si="8"/>
        <v>#DIV/0!</v>
      </c>
      <c r="AD44" s="220"/>
      <c r="AE44" s="200"/>
      <c r="AF44" s="35">
        <f t="shared" si="2"/>
        <v>1</v>
      </c>
      <c r="AG44" s="36">
        <f t="shared" si="3"/>
        <v>1</v>
      </c>
      <c r="AH44" s="43">
        <f t="shared" si="5"/>
        <v>100</v>
      </c>
      <c r="AI44" s="211"/>
      <c r="AJ44" s="200"/>
      <c r="AK44" s="95"/>
    </row>
    <row r="45" spans="2:37" ht="96" customHeight="1" thickBot="1" x14ac:dyDescent="0.3">
      <c r="B45" s="222"/>
      <c r="C45" s="241"/>
      <c r="D45" s="162" t="s">
        <v>57</v>
      </c>
      <c r="E45" s="166" t="s">
        <v>131</v>
      </c>
      <c r="F45" s="89" t="s">
        <v>132</v>
      </c>
      <c r="G45" s="89">
        <v>30</v>
      </c>
      <c r="H45" s="90">
        <f t="shared" si="1"/>
        <v>98</v>
      </c>
      <c r="I45" s="23">
        <v>120</v>
      </c>
      <c r="J45" s="205"/>
      <c r="K45" s="225"/>
      <c r="L45" s="68">
        <v>8</v>
      </c>
      <c r="M45" s="121">
        <f>13+15</f>
        <v>28</v>
      </c>
      <c r="N45" s="73">
        <v>120</v>
      </c>
      <c r="O45" s="219"/>
      <c r="P45" s="200"/>
      <c r="Q45" s="68">
        <v>8</v>
      </c>
      <c r="R45" s="71">
        <v>21</v>
      </c>
      <c r="S45" s="73">
        <v>120</v>
      </c>
      <c r="T45" s="213"/>
      <c r="U45" s="200"/>
      <c r="V45" s="47">
        <v>7</v>
      </c>
      <c r="W45" s="72">
        <v>35</v>
      </c>
      <c r="X45" s="73">
        <v>120</v>
      </c>
      <c r="Y45" s="213"/>
      <c r="Z45" s="200"/>
      <c r="AA45" s="47">
        <v>7</v>
      </c>
      <c r="AB45" s="74">
        <v>14</v>
      </c>
      <c r="AC45" s="73">
        <v>120</v>
      </c>
      <c r="AD45" s="213"/>
      <c r="AE45" s="200"/>
      <c r="AF45" s="35">
        <f t="shared" si="2"/>
        <v>30</v>
      </c>
      <c r="AG45" s="36">
        <f t="shared" si="3"/>
        <v>98</v>
      </c>
      <c r="AH45" s="43">
        <v>120</v>
      </c>
      <c r="AI45" s="198"/>
      <c r="AJ45" s="200"/>
      <c r="AK45" s="95"/>
    </row>
    <row r="46" spans="2:37" ht="73.5" customHeight="1" thickBot="1" x14ac:dyDescent="0.3">
      <c r="B46" s="222"/>
      <c r="C46" s="236" t="s">
        <v>133</v>
      </c>
      <c r="D46" s="169" t="s">
        <v>54</v>
      </c>
      <c r="E46" s="170" t="s">
        <v>134</v>
      </c>
      <c r="F46" s="122" t="s">
        <v>135</v>
      </c>
      <c r="G46" s="122">
        <v>2</v>
      </c>
      <c r="H46" s="91">
        <f t="shared" si="1"/>
        <v>3</v>
      </c>
      <c r="I46" s="23">
        <v>120</v>
      </c>
      <c r="J46" s="205">
        <f>AVERAGE(I46:I48)</f>
        <v>106.66666666666667</v>
      </c>
      <c r="K46" s="225"/>
      <c r="L46" s="52">
        <v>0</v>
      </c>
      <c r="M46" s="111">
        <v>0</v>
      </c>
      <c r="N46" s="54" t="e">
        <f>M46*100/L46</f>
        <v>#DIV/0!</v>
      </c>
      <c r="O46" s="227" t="e">
        <f>AVERAGE(N46:N48)</f>
        <v>#DIV/0!</v>
      </c>
      <c r="P46" s="200"/>
      <c r="Q46" s="52">
        <v>0</v>
      </c>
      <c r="R46" s="55">
        <v>0</v>
      </c>
      <c r="S46" s="54" t="e">
        <f t="shared" si="7"/>
        <v>#DIV/0!</v>
      </c>
      <c r="T46" s="228" t="e">
        <f>AVERAGE(S46:S48)</f>
        <v>#DIV/0!</v>
      </c>
      <c r="U46" s="200"/>
      <c r="V46" s="47">
        <v>1</v>
      </c>
      <c r="W46" s="57">
        <v>0</v>
      </c>
      <c r="X46" s="56">
        <f>W46*100/V46</f>
        <v>0</v>
      </c>
      <c r="Y46" s="208">
        <f>AVERAGE(X46:X48)</f>
        <v>66.666666666666671</v>
      </c>
      <c r="Z46" s="200"/>
      <c r="AA46" s="47">
        <v>1</v>
      </c>
      <c r="AB46" s="58">
        <v>3</v>
      </c>
      <c r="AC46" s="56">
        <v>120</v>
      </c>
      <c r="AD46" s="208">
        <f>AVERAGE(AC46:AC48)</f>
        <v>106.66666666666667</v>
      </c>
      <c r="AE46" s="200"/>
      <c r="AF46" s="35">
        <f t="shared" si="2"/>
        <v>2</v>
      </c>
      <c r="AG46" s="36">
        <f t="shared" si="3"/>
        <v>3</v>
      </c>
      <c r="AH46" s="43">
        <v>120</v>
      </c>
      <c r="AI46" s="231">
        <f>AVERAGE(AH46:AH48)</f>
        <v>106.66666666666667</v>
      </c>
      <c r="AJ46" s="200"/>
      <c r="AK46" s="95"/>
    </row>
    <row r="47" spans="2:37" ht="73.5" customHeight="1" thickBot="1" x14ac:dyDescent="0.3">
      <c r="B47" s="222"/>
      <c r="C47" s="237"/>
      <c r="D47" s="156" t="s">
        <v>57</v>
      </c>
      <c r="E47" s="171" t="s">
        <v>136</v>
      </c>
      <c r="F47" s="123" t="s">
        <v>135</v>
      </c>
      <c r="G47" s="123">
        <v>2</v>
      </c>
      <c r="H47" s="51">
        <f t="shared" si="1"/>
        <v>2</v>
      </c>
      <c r="I47" s="23">
        <f t="shared" si="9"/>
        <v>100</v>
      </c>
      <c r="J47" s="205"/>
      <c r="K47" s="225"/>
      <c r="L47" s="60">
        <v>0</v>
      </c>
      <c r="M47" s="112">
        <v>0</v>
      </c>
      <c r="N47" s="62" t="e">
        <f>M47*100/L47</f>
        <v>#DIV/0!</v>
      </c>
      <c r="O47" s="206"/>
      <c r="P47" s="200"/>
      <c r="Q47" s="60">
        <v>0</v>
      </c>
      <c r="R47" s="63">
        <v>0</v>
      </c>
      <c r="S47" s="62" t="e">
        <f t="shared" si="7"/>
        <v>#DIV/0!</v>
      </c>
      <c r="T47" s="229"/>
      <c r="U47" s="200"/>
      <c r="V47" s="47">
        <v>1</v>
      </c>
      <c r="W47" s="65">
        <v>1</v>
      </c>
      <c r="X47" s="64">
        <f t="shared" si="13"/>
        <v>100</v>
      </c>
      <c r="Y47" s="209"/>
      <c r="Z47" s="200"/>
      <c r="AA47" s="47">
        <v>1</v>
      </c>
      <c r="AB47" s="66">
        <v>1</v>
      </c>
      <c r="AC47" s="64">
        <f t="shared" si="8"/>
        <v>100</v>
      </c>
      <c r="AD47" s="209"/>
      <c r="AE47" s="200"/>
      <c r="AF47" s="35">
        <f t="shared" si="2"/>
        <v>2</v>
      </c>
      <c r="AG47" s="36">
        <f t="shared" si="3"/>
        <v>2</v>
      </c>
      <c r="AH47" s="43">
        <f t="shared" si="5"/>
        <v>100</v>
      </c>
      <c r="AI47" s="232"/>
      <c r="AJ47" s="200"/>
      <c r="AK47" s="95"/>
    </row>
    <row r="48" spans="2:37" ht="73.5" customHeight="1" thickBot="1" x14ac:dyDescent="0.3">
      <c r="B48" s="222"/>
      <c r="C48" s="238"/>
      <c r="D48" s="157" t="s">
        <v>57</v>
      </c>
      <c r="E48" s="172" t="s">
        <v>137</v>
      </c>
      <c r="F48" s="124" t="s">
        <v>138</v>
      </c>
      <c r="G48" s="124">
        <v>2</v>
      </c>
      <c r="H48" s="51">
        <f t="shared" si="1"/>
        <v>2</v>
      </c>
      <c r="I48" s="23">
        <f t="shared" si="9"/>
        <v>100</v>
      </c>
      <c r="J48" s="205"/>
      <c r="K48" s="225"/>
      <c r="L48" s="68">
        <v>0</v>
      </c>
      <c r="M48" s="121">
        <v>0</v>
      </c>
      <c r="N48" s="70" t="e">
        <f>M48*100/L48</f>
        <v>#DIV/0!</v>
      </c>
      <c r="O48" s="207"/>
      <c r="P48" s="200"/>
      <c r="Q48" s="68">
        <v>0</v>
      </c>
      <c r="R48" s="71">
        <v>0</v>
      </c>
      <c r="S48" s="70" t="e">
        <f t="shared" si="7"/>
        <v>#DIV/0!</v>
      </c>
      <c r="T48" s="230"/>
      <c r="U48" s="200"/>
      <c r="V48" s="47">
        <v>1</v>
      </c>
      <c r="W48" s="72">
        <v>1</v>
      </c>
      <c r="X48" s="73">
        <f t="shared" si="13"/>
        <v>100</v>
      </c>
      <c r="Y48" s="210"/>
      <c r="Z48" s="200"/>
      <c r="AA48" s="47">
        <v>1</v>
      </c>
      <c r="AB48" s="74">
        <v>1</v>
      </c>
      <c r="AC48" s="73">
        <f t="shared" si="8"/>
        <v>100</v>
      </c>
      <c r="AD48" s="210"/>
      <c r="AE48" s="200"/>
      <c r="AF48" s="35">
        <f t="shared" si="2"/>
        <v>2</v>
      </c>
      <c r="AG48" s="36">
        <f t="shared" si="3"/>
        <v>2</v>
      </c>
      <c r="AH48" s="43">
        <f t="shared" si="5"/>
        <v>100</v>
      </c>
      <c r="AI48" s="233"/>
      <c r="AJ48" s="200"/>
      <c r="AK48" s="95"/>
    </row>
    <row r="49" spans="2:37" ht="73.5" customHeight="1" thickBot="1" x14ac:dyDescent="0.3">
      <c r="B49" s="222"/>
      <c r="C49" s="214" t="s">
        <v>139</v>
      </c>
      <c r="D49" s="161" t="s">
        <v>57</v>
      </c>
      <c r="E49" s="173" t="s">
        <v>140</v>
      </c>
      <c r="F49" s="87" t="s">
        <v>141</v>
      </c>
      <c r="G49" s="87">
        <v>1</v>
      </c>
      <c r="H49" s="88">
        <f t="shared" si="1"/>
        <v>1</v>
      </c>
      <c r="I49" s="23">
        <f t="shared" si="9"/>
        <v>100</v>
      </c>
      <c r="J49" s="205">
        <f>AVERAGE(I49:I50)</f>
        <v>106.14035087719299</v>
      </c>
      <c r="K49" s="225"/>
      <c r="L49" s="52">
        <v>0</v>
      </c>
      <c r="M49" s="111">
        <v>0</v>
      </c>
      <c r="N49" s="54" t="e">
        <f>M49*100/L49</f>
        <v>#DIV/0!</v>
      </c>
      <c r="O49" s="217">
        <f>AVERAGE(N50)</f>
        <v>120</v>
      </c>
      <c r="P49" s="200"/>
      <c r="Q49" s="52">
        <v>1</v>
      </c>
      <c r="R49" s="55">
        <v>1</v>
      </c>
      <c r="S49" s="56">
        <f t="shared" si="7"/>
        <v>100</v>
      </c>
      <c r="T49" s="212">
        <f>AVERAGE(S50,S49)</f>
        <v>106.66666666666666</v>
      </c>
      <c r="U49" s="200"/>
      <c r="V49" s="47">
        <v>0</v>
      </c>
      <c r="W49" s="57">
        <v>0</v>
      </c>
      <c r="X49" s="54" t="e">
        <f t="shared" si="13"/>
        <v>#DIV/0!</v>
      </c>
      <c r="Y49" s="212">
        <f>AVERAGE(X50)</f>
        <v>100</v>
      </c>
      <c r="Z49" s="200"/>
      <c r="AA49" s="47">
        <v>0</v>
      </c>
      <c r="AB49" s="58">
        <v>0</v>
      </c>
      <c r="AC49" s="54" t="e">
        <f t="shared" si="8"/>
        <v>#DIV/0!</v>
      </c>
      <c r="AD49" s="212">
        <f>AVERAGE(AC50)</f>
        <v>86.666666666666671</v>
      </c>
      <c r="AE49" s="200"/>
      <c r="AF49" s="35">
        <f t="shared" si="2"/>
        <v>1</v>
      </c>
      <c r="AG49" s="36">
        <f t="shared" si="3"/>
        <v>1</v>
      </c>
      <c r="AH49" s="43">
        <f>AG49*100/AF49</f>
        <v>100</v>
      </c>
      <c r="AI49" s="197">
        <f>AVERAGE(AH49:AH50)</f>
        <v>106.14035087719299</v>
      </c>
      <c r="AJ49" s="200"/>
      <c r="AK49" s="95"/>
    </row>
    <row r="50" spans="2:37" ht="124.5" customHeight="1" thickBot="1" x14ac:dyDescent="0.3">
      <c r="B50" s="222"/>
      <c r="C50" s="216"/>
      <c r="D50" s="162" t="s">
        <v>57</v>
      </c>
      <c r="E50" s="174" t="s">
        <v>142</v>
      </c>
      <c r="F50" s="89" t="s">
        <v>143</v>
      </c>
      <c r="G50" s="89">
        <v>57</v>
      </c>
      <c r="H50" s="90">
        <f>M50+R50+W50+AB50</f>
        <v>64</v>
      </c>
      <c r="I50" s="23">
        <f t="shared" si="9"/>
        <v>112.28070175438596</v>
      </c>
      <c r="J50" s="205"/>
      <c r="K50" s="225"/>
      <c r="L50" s="68">
        <v>12</v>
      </c>
      <c r="M50" s="121">
        <v>19</v>
      </c>
      <c r="N50" s="73">
        <v>120</v>
      </c>
      <c r="O50" s="219"/>
      <c r="P50" s="200"/>
      <c r="Q50" s="68">
        <v>15</v>
      </c>
      <c r="R50" s="71">
        <v>17</v>
      </c>
      <c r="S50" s="73">
        <f>R50*100/Q50</f>
        <v>113.33333333333333</v>
      </c>
      <c r="T50" s="213"/>
      <c r="U50" s="200"/>
      <c r="V50" s="47">
        <v>15</v>
      </c>
      <c r="W50" s="72">
        <v>15</v>
      </c>
      <c r="X50" s="73">
        <f>W50*100/V50</f>
        <v>100</v>
      </c>
      <c r="Y50" s="213"/>
      <c r="Z50" s="200"/>
      <c r="AA50" s="47">
        <v>15</v>
      </c>
      <c r="AB50" s="74">
        <v>13</v>
      </c>
      <c r="AC50" s="73">
        <f t="shared" si="8"/>
        <v>86.666666666666671</v>
      </c>
      <c r="AD50" s="213"/>
      <c r="AE50" s="200"/>
      <c r="AF50" s="35">
        <f t="shared" si="2"/>
        <v>57</v>
      </c>
      <c r="AG50" s="36">
        <f t="shared" si="3"/>
        <v>64</v>
      </c>
      <c r="AH50" s="43">
        <f>AG50*100/AF50</f>
        <v>112.28070175438596</v>
      </c>
      <c r="AI50" s="198"/>
      <c r="AJ50" s="200"/>
      <c r="AK50" s="95"/>
    </row>
    <row r="51" spans="2:37" ht="73.5" customHeight="1" thickBot="1" x14ac:dyDescent="0.3">
      <c r="B51" s="222"/>
      <c r="C51" s="234" t="s">
        <v>144</v>
      </c>
      <c r="D51" s="175" t="s">
        <v>57</v>
      </c>
      <c r="E51" s="176" t="s">
        <v>145</v>
      </c>
      <c r="F51" s="177" t="s">
        <v>146</v>
      </c>
      <c r="G51" s="125">
        <v>12</v>
      </c>
      <c r="H51" s="51">
        <f t="shared" si="1"/>
        <v>12</v>
      </c>
      <c r="I51" s="23">
        <f t="shared" si="9"/>
        <v>100</v>
      </c>
      <c r="J51" s="205">
        <f>AVERAGE(I51:I52)</f>
        <v>100</v>
      </c>
      <c r="K51" s="225"/>
      <c r="L51" s="52">
        <v>3</v>
      </c>
      <c r="M51" s="111">
        <v>3</v>
      </c>
      <c r="N51" s="56">
        <f>M51*100/L51</f>
        <v>100</v>
      </c>
      <c r="O51" s="217">
        <f>AVERAGE(N51)</f>
        <v>100</v>
      </c>
      <c r="P51" s="200"/>
      <c r="Q51" s="52">
        <v>3</v>
      </c>
      <c r="R51" s="55">
        <v>3</v>
      </c>
      <c r="S51" s="56">
        <f>R51*100/Q51</f>
        <v>100</v>
      </c>
      <c r="T51" s="212">
        <f>AVERAGE(S51)</f>
        <v>100</v>
      </c>
      <c r="U51" s="200"/>
      <c r="V51" s="47">
        <v>3</v>
      </c>
      <c r="W51" s="57">
        <v>3</v>
      </c>
      <c r="X51" s="56">
        <f>W51*100/V51</f>
        <v>100</v>
      </c>
      <c r="Y51" s="212">
        <f>AVERAGE(X51)</f>
        <v>100</v>
      </c>
      <c r="Z51" s="200"/>
      <c r="AA51" s="47">
        <v>3</v>
      </c>
      <c r="AB51" s="58">
        <v>3</v>
      </c>
      <c r="AC51" s="56">
        <f t="shared" si="8"/>
        <v>100</v>
      </c>
      <c r="AD51" s="212">
        <f>AVERAGE(AC51:AC52)</f>
        <v>100</v>
      </c>
      <c r="AE51" s="200"/>
      <c r="AF51" s="35">
        <f t="shared" si="2"/>
        <v>12</v>
      </c>
      <c r="AG51" s="36">
        <f t="shared" si="3"/>
        <v>12</v>
      </c>
      <c r="AH51" s="43">
        <f t="shared" si="5"/>
        <v>100</v>
      </c>
      <c r="AI51" s="197">
        <f>AVERAGE(AH51:AH52)</f>
        <v>100</v>
      </c>
      <c r="AJ51" s="200"/>
      <c r="AK51" s="95"/>
    </row>
    <row r="52" spans="2:37" ht="87" customHeight="1" thickBot="1" x14ac:dyDescent="0.3">
      <c r="B52" s="222"/>
      <c r="C52" s="235"/>
      <c r="D52" s="178" t="s">
        <v>147</v>
      </c>
      <c r="E52" s="179" t="s">
        <v>148</v>
      </c>
      <c r="F52" s="126" t="s">
        <v>149</v>
      </c>
      <c r="G52" s="126">
        <v>1</v>
      </c>
      <c r="H52" s="51">
        <f t="shared" si="1"/>
        <v>1</v>
      </c>
      <c r="I52" s="23">
        <f t="shared" si="9"/>
        <v>100</v>
      </c>
      <c r="J52" s="205"/>
      <c r="K52" s="225"/>
      <c r="L52" s="68">
        <v>0</v>
      </c>
      <c r="M52" s="121">
        <v>0</v>
      </c>
      <c r="N52" s="70" t="e">
        <f>M52*100/L52</f>
        <v>#DIV/0!</v>
      </c>
      <c r="O52" s="219"/>
      <c r="P52" s="200"/>
      <c r="Q52" s="68">
        <v>0</v>
      </c>
      <c r="R52" s="71">
        <v>0</v>
      </c>
      <c r="S52" s="70" t="e">
        <f t="shared" si="7"/>
        <v>#DIV/0!</v>
      </c>
      <c r="T52" s="213"/>
      <c r="U52" s="200"/>
      <c r="V52" s="47">
        <v>0</v>
      </c>
      <c r="W52" s="72">
        <v>0</v>
      </c>
      <c r="X52" s="70" t="e">
        <f t="shared" si="13"/>
        <v>#DIV/0!</v>
      </c>
      <c r="Y52" s="213"/>
      <c r="Z52" s="200"/>
      <c r="AA52" s="47">
        <v>1</v>
      </c>
      <c r="AB52" s="74">
        <v>1</v>
      </c>
      <c r="AC52" s="73">
        <f t="shared" si="8"/>
        <v>100</v>
      </c>
      <c r="AD52" s="213"/>
      <c r="AE52" s="200"/>
      <c r="AF52" s="35">
        <f t="shared" si="2"/>
        <v>1</v>
      </c>
      <c r="AG52" s="36">
        <f t="shared" si="3"/>
        <v>1</v>
      </c>
      <c r="AH52" s="43">
        <f t="shared" si="5"/>
        <v>100</v>
      </c>
      <c r="AI52" s="198"/>
      <c r="AJ52" s="200"/>
      <c r="AK52" s="95"/>
    </row>
    <row r="53" spans="2:37" ht="91.5" customHeight="1" thickBot="1" x14ac:dyDescent="0.3">
      <c r="B53" s="222"/>
      <c r="C53" s="214" t="s">
        <v>150</v>
      </c>
      <c r="D53" s="161" t="s">
        <v>57</v>
      </c>
      <c r="E53" s="180" t="s">
        <v>193</v>
      </c>
      <c r="F53" s="87" t="s">
        <v>151</v>
      </c>
      <c r="G53" s="127">
        <v>1</v>
      </c>
      <c r="H53" s="88">
        <f t="shared" si="1"/>
        <v>1</v>
      </c>
      <c r="I53" s="23">
        <f t="shared" si="9"/>
        <v>100</v>
      </c>
      <c r="J53" s="205">
        <f>AVERAGE(I53:I55)</f>
        <v>100</v>
      </c>
      <c r="K53" s="225"/>
      <c r="L53" s="52">
        <v>0</v>
      </c>
      <c r="M53" s="111">
        <v>0</v>
      </c>
      <c r="N53" s="54" t="e">
        <f>M53*100/L53</f>
        <v>#DIV/0!</v>
      </c>
      <c r="O53" s="227" t="e">
        <f>AVERAGE(N53:N55)</f>
        <v>#DIV/0!</v>
      </c>
      <c r="P53" s="200"/>
      <c r="Q53" s="52">
        <v>0</v>
      </c>
      <c r="R53" s="55">
        <v>0</v>
      </c>
      <c r="S53" s="54" t="e">
        <f t="shared" si="7"/>
        <v>#DIV/0!</v>
      </c>
      <c r="T53" s="212">
        <f>AVERAGE(S54:S55)</f>
        <v>0</v>
      </c>
      <c r="U53" s="200"/>
      <c r="V53" s="47">
        <v>0</v>
      </c>
      <c r="W53" s="57">
        <v>0</v>
      </c>
      <c r="X53" s="54" t="e">
        <f>W53*100/V53</f>
        <v>#DIV/0!</v>
      </c>
      <c r="Y53" s="228" t="e">
        <f>AVERAGE(X53:X55)</f>
        <v>#DIV/0!</v>
      </c>
      <c r="Z53" s="200"/>
      <c r="AA53" s="47">
        <v>1</v>
      </c>
      <c r="AB53" s="58">
        <v>1</v>
      </c>
      <c r="AC53" s="56">
        <f t="shared" si="8"/>
        <v>100</v>
      </c>
      <c r="AD53" s="212">
        <f>AVERAGE(AC53)</f>
        <v>100</v>
      </c>
      <c r="AE53" s="200"/>
      <c r="AF53" s="35">
        <f t="shared" si="2"/>
        <v>1</v>
      </c>
      <c r="AG53" s="36">
        <f t="shared" si="3"/>
        <v>1</v>
      </c>
      <c r="AH53" s="43">
        <f>AG53*100/AF53</f>
        <v>100</v>
      </c>
      <c r="AI53" s="197">
        <f>AVERAGE(AH53:AH55)</f>
        <v>100</v>
      </c>
      <c r="AJ53" s="200"/>
      <c r="AK53" s="95"/>
    </row>
    <row r="54" spans="2:37" ht="81" customHeight="1" thickBot="1" x14ac:dyDescent="0.3">
      <c r="B54" s="222"/>
      <c r="C54" s="215"/>
      <c r="D54" s="164" t="s">
        <v>57</v>
      </c>
      <c r="E54" s="165" t="s">
        <v>152</v>
      </c>
      <c r="F54" s="106" t="s">
        <v>153</v>
      </c>
      <c r="G54" s="106">
        <v>1</v>
      </c>
      <c r="H54" s="107">
        <f t="shared" si="1"/>
        <v>1</v>
      </c>
      <c r="I54" s="23">
        <f t="shared" si="9"/>
        <v>100</v>
      </c>
      <c r="J54" s="205"/>
      <c r="K54" s="225"/>
      <c r="L54" s="60">
        <v>0</v>
      </c>
      <c r="M54" s="112">
        <v>0</v>
      </c>
      <c r="N54" s="62" t="e">
        <f>M54*100/L54</f>
        <v>#DIV/0!</v>
      </c>
      <c r="O54" s="206"/>
      <c r="P54" s="200"/>
      <c r="Q54" s="60">
        <v>1</v>
      </c>
      <c r="R54" s="63">
        <v>0</v>
      </c>
      <c r="S54" s="64">
        <f t="shared" si="7"/>
        <v>0</v>
      </c>
      <c r="T54" s="220"/>
      <c r="U54" s="200"/>
      <c r="V54" s="47">
        <v>0</v>
      </c>
      <c r="W54" s="65">
        <v>0</v>
      </c>
      <c r="X54" s="62" t="e">
        <f t="shared" si="13"/>
        <v>#DIV/0!</v>
      </c>
      <c r="Y54" s="229"/>
      <c r="Z54" s="200"/>
      <c r="AA54" s="47">
        <v>0</v>
      </c>
      <c r="AB54" s="66">
        <v>1</v>
      </c>
      <c r="AC54" s="62" t="e">
        <f t="shared" si="8"/>
        <v>#DIV/0!</v>
      </c>
      <c r="AD54" s="220"/>
      <c r="AE54" s="200"/>
      <c r="AF54" s="35">
        <f t="shared" si="2"/>
        <v>1</v>
      </c>
      <c r="AG54" s="36">
        <f t="shared" si="3"/>
        <v>1</v>
      </c>
      <c r="AH54" s="43">
        <f t="shared" si="5"/>
        <v>100</v>
      </c>
      <c r="AI54" s="211"/>
      <c r="AJ54" s="200"/>
      <c r="AK54" s="95"/>
    </row>
    <row r="55" spans="2:37" ht="97.5" customHeight="1" thickBot="1" x14ac:dyDescent="0.3">
      <c r="B55" s="222"/>
      <c r="C55" s="216"/>
      <c r="D55" s="162" t="s">
        <v>57</v>
      </c>
      <c r="E55" s="166" t="s">
        <v>194</v>
      </c>
      <c r="F55" s="89" t="s">
        <v>154</v>
      </c>
      <c r="G55" s="89">
        <v>1</v>
      </c>
      <c r="H55" s="90">
        <f t="shared" si="1"/>
        <v>1</v>
      </c>
      <c r="I55" s="23">
        <f t="shared" si="9"/>
        <v>100</v>
      </c>
      <c r="J55" s="205"/>
      <c r="K55" s="225"/>
      <c r="L55" s="68">
        <v>0</v>
      </c>
      <c r="M55" s="121">
        <v>0</v>
      </c>
      <c r="N55" s="70" t="e">
        <f>M55*100/L55</f>
        <v>#DIV/0!</v>
      </c>
      <c r="O55" s="207"/>
      <c r="P55" s="200"/>
      <c r="Q55" s="68">
        <v>1</v>
      </c>
      <c r="R55" s="71">
        <v>0</v>
      </c>
      <c r="S55" s="73">
        <f t="shared" si="7"/>
        <v>0</v>
      </c>
      <c r="T55" s="213"/>
      <c r="U55" s="200"/>
      <c r="V55" s="47">
        <v>0</v>
      </c>
      <c r="W55" s="72">
        <v>0</v>
      </c>
      <c r="X55" s="70" t="e">
        <f t="shared" si="13"/>
        <v>#DIV/0!</v>
      </c>
      <c r="Y55" s="230"/>
      <c r="Z55" s="200"/>
      <c r="AA55" s="47">
        <v>0</v>
      </c>
      <c r="AB55" s="74">
        <v>1</v>
      </c>
      <c r="AC55" s="70" t="e">
        <f t="shared" si="8"/>
        <v>#DIV/0!</v>
      </c>
      <c r="AD55" s="213"/>
      <c r="AE55" s="200"/>
      <c r="AF55" s="35">
        <f t="shared" si="2"/>
        <v>1</v>
      </c>
      <c r="AG55" s="36">
        <f t="shared" si="3"/>
        <v>1</v>
      </c>
      <c r="AH55" s="43">
        <f t="shared" si="5"/>
        <v>100</v>
      </c>
      <c r="AI55" s="198"/>
      <c r="AJ55" s="200"/>
      <c r="AK55" s="95"/>
    </row>
    <row r="56" spans="2:37" ht="85.5" customHeight="1" thickBot="1" x14ac:dyDescent="0.3">
      <c r="B56" s="223"/>
      <c r="C56" s="181" t="s">
        <v>155</v>
      </c>
      <c r="D56" s="182" t="s">
        <v>156</v>
      </c>
      <c r="E56" s="183" t="s">
        <v>157</v>
      </c>
      <c r="F56" s="184" t="s">
        <v>154</v>
      </c>
      <c r="G56" s="128">
        <v>3</v>
      </c>
      <c r="H56" s="51">
        <f>M56+R56+W56+AB56</f>
        <v>9</v>
      </c>
      <c r="I56" s="23">
        <v>120</v>
      </c>
      <c r="J56" s="23">
        <f>AVERAGE(I56)</f>
        <v>120</v>
      </c>
      <c r="K56" s="226"/>
      <c r="L56" s="41">
        <v>0</v>
      </c>
      <c r="M56" s="129">
        <v>1</v>
      </c>
      <c r="N56" s="43">
        <v>120</v>
      </c>
      <c r="O56" s="44">
        <f>AVERAGE(N56)</f>
        <v>120</v>
      </c>
      <c r="P56" s="201"/>
      <c r="Q56" s="41">
        <v>1</v>
      </c>
      <c r="R56" s="92">
        <v>3</v>
      </c>
      <c r="S56" s="43">
        <v>120</v>
      </c>
      <c r="T56" s="46">
        <f>AVERAGE(S56)</f>
        <v>120</v>
      </c>
      <c r="U56" s="201"/>
      <c r="V56" s="47">
        <v>1</v>
      </c>
      <c r="W56" s="48">
        <v>3</v>
      </c>
      <c r="X56" s="43">
        <v>120</v>
      </c>
      <c r="Y56" s="46">
        <f>AVERAGE(X56)</f>
        <v>120</v>
      </c>
      <c r="Z56" s="201"/>
      <c r="AA56" s="47">
        <v>1</v>
      </c>
      <c r="AB56" s="49">
        <v>2</v>
      </c>
      <c r="AC56" s="43">
        <v>120</v>
      </c>
      <c r="AD56" s="46">
        <f>AVERAGE(AC56)</f>
        <v>120</v>
      </c>
      <c r="AE56" s="201"/>
      <c r="AF56" s="35">
        <f t="shared" si="2"/>
        <v>3</v>
      </c>
      <c r="AG56" s="36">
        <f t="shared" si="3"/>
        <v>9</v>
      </c>
      <c r="AH56" s="43">
        <v>120</v>
      </c>
      <c r="AI56" s="44">
        <f>AVERAGE(AH56)</f>
        <v>120</v>
      </c>
      <c r="AJ56" s="201"/>
      <c r="AK56" s="95"/>
    </row>
    <row r="57" spans="2:37" ht="73.5" customHeight="1" thickBot="1" x14ac:dyDescent="0.3">
      <c r="B57" s="221" t="s">
        <v>158</v>
      </c>
      <c r="C57" s="214" t="s">
        <v>159</v>
      </c>
      <c r="D57" s="185" t="s">
        <v>147</v>
      </c>
      <c r="E57" s="180" t="s">
        <v>160</v>
      </c>
      <c r="F57" s="87" t="s">
        <v>161</v>
      </c>
      <c r="G57" s="130">
        <v>1</v>
      </c>
      <c r="H57" s="131">
        <v>1</v>
      </c>
      <c r="I57" s="23">
        <f>H57*100/G57</f>
        <v>100</v>
      </c>
      <c r="J57" s="205">
        <f>AVERAGE(I57:I58)</f>
        <v>100</v>
      </c>
      <c r="K57" s="224">
        <f>AVERAGE(J57:J72)</f>
        <v>93.333333333333343</v>
      </c>
      <c r="L57" s="132">
        <v>1</v>
      </c>
      <c r="M57" s="133">
        <v>1</v>
      </c>
      <c r="N57" s="56">
        <f t="shared" ref="N57:N69" si="14">M57*100/L57</f>
        <v>100</v>
      </c>
      <c r="O57" s="217">
        <f>AVERAGE(N57)</f>
        <v>100</v>
      </c>
      <c r="P57" s="199">
        <f>AVERAGE(O57,O70)</f>
        <v>110</v>
      </c>
      <c r="Q57" s="132">
        <v>1</v>
      </c>
      <c r="R57" s="134">
        <v>1</v>
      </c>
      <c r="S57" s="56">
        <f>R57*100/Q57</f>
        <v>100</v>
      </c>
      <c r="T57" s="212">
        <f>AVERAGE(S57,S58)</f>
        <v>100</v>
      </c>
      <c r="U57" s="199">
        <f>AVERAGE(T57,T70,T59,T65)</f>
        <v>68.333333333333329</v>
      </c>
      <c r="V57" s="135">
        <v>1</v>
      </c>
      <c r="W57" s="136">
        <v>1</v>
      </c>
      <c r="X57" s="56">
        <f>W57*100/V57</f>
        <v>100</v>
      </c>
      <c r="Y57" s="212">
        <f>AVERAGE(X57)</f>
        <v>100</v>
      </c>
      <c r="Z57" s="199">
        <f>AVERAGE(Y57,Y59,Y65,Y70)</f>
        <v>60</v>
      </c>
      <c r="AA57" s="135">
        <v>1</v>
      </c>
      <c r="AB57" s="137">
        <v>1</v>
      </c>
      <c r="AC57" s="56">
        <f t="shared" si="8"/>
        <v>100</v>
      </c>
      <c r="AD57" s="212">
        <f>AVERAGE(AC57:AC58)</f>
        <v>100</v>
      </c>
      <c r="AE57" s="199">
        <f>AVERAGE(AD57:AD69)</f>
        <v>102.91666666666667</v>
      </c>
      <c r="AF57" s="35">
        <f t="shared" si="2"/>
        <v>4</v>
      </c>
      <c r="AG57" s="36">
        <f t="shared" si="3"/>
        <v>4</v>
      </c>
      <c r="AH57" s="43">
        <f t="shared" si="5"/>
        <v>100</v>
      </c>
      <c r="AI57" s="197">
        <f>AVERAGE(AH57:AH58)</f>
        <v>100</v>
      </c>
      <c r="AJ57" s="199">
        <f>AVERAGE(AI57,AI59,AI65,AI70,AI64)</f>
        <v>93.333333333333343</v>
      </c>
      <c r="AK57" s="95"/>
    </row>
    <row r="58" spans="2:37" ht="73.5" customHeight="1" thickBot="1" x14ac:dyDescent="0.3">
      <c r="B58" s="222"/>
      <c r="C58" s="216"/>
      <c r="D58" s="186" t="s">
        <v>147</v>
      </c>
      <c r="E58" s="166" t="s">
        <v>195</v>
      </c>
      <c r="F58" s="89" t="s">
        <v>162</v>
      </c>
      <c r="G58" s="138">
        <v>2</v>
      </c>
      <c r="H58" s="90">
        <f t="shared" si="1"/>
        <v>2</v>
      </c>
      <c r="I58" s="23">
        <f>H58*100/G58</f>
        <v>100</v>
      </c>
      <c r="J58" s="205"/>
      <c r="K58" s="225"/>
      <c r="L58" s="68">
        <v>0</v>
      </c>
      <c r="M58" s="121">
        <v>0</v>
      </c>
      <c r="N58" s="70" t="e">
        <f t="shared" si="14"/>
        <v>#DIV/0!</v>
      </c>
      <c r="O58" s="219"/>
      <c r="P58" s="200"/>
      <c r="Q58" s="68">
        <v>1</v>
      </c>
      <c r="R58" s="71">
        <v>1</v>
      </c>
      <c r="S58" s="73">
        <f>R58*100/Q58</f>
        <v>100</v>
      </c>
      <c r="T58" s="213"/>
      <c r="U58" s="200"/>
      <c r="V58" s="47">
        <v>0</v>
      </c>
      <c r="W58" s="72">
        <v>0</v>
      </c>
      <c r="X58" s="70" t="e">
        <f t="shared" si="13"/>
        <v>#DIV/0!</v>
      </c>
      <c r="Y58" s="213"/>
      <c r="Z58" s="200"/>
      <c r="AA58" s="47">
        <v>1</v>
      </c>
      <c r="AB58" s="74">
        <v>1</v>
      </c>
      <c r="AC58" s="73">
        <f t="shared" si="8"/>
        <v>100</v>
      </c>
      <c r="AD58" s="213"/>
      <c r="AE58" s="200"/>
      <c r="AF58" s="35">
        <f t="shared" si="2"/>
        <v>2</v>
      </c>
      <c r="AG58" s="36">
        <f t="shared" si="3"/>
        <v>2</v>
      </c>
      <c r="AH58" s="43">
        <f t="shared" si="5"/>
        <v>100</v>
      </c>
      <c r="AI58" s="198"/>
      <c r="AJ58" s="200"/>
      <c r="AK58" s="95"/>
    </row>
    <row r="59" spans="2:37" ht="73.5" customHeight="1" thickBot="1" x14ac:dyDescent="0.3">
      <c r="B59" s="222"/>
      <c r="C59" s="202" t="s">
        <v>163</v>
      </c>
      <c r="D59" s="169" t="s">
        <v>147</v>
      </c>
      <c r="E59" s="170" t="s">
        <v>164</v>
      </c>
      <c r="F59" s="83" t="s">
        <v>165</v>
      </c>
      <c r="G59" s="83">
        <v>1</v>
      </c>
      <c r="H59" s="51">
        <f t="shared" si="1"/>
        <v>1</v>
      </c>
      <c r="I59" s="23">
        <f t="shared" si="9"/>
        <v>100</v>
      </c>
      <c r="J59" s="205">
        <f>AVERAGE(I59:I63)</f>
        <v>100</v>
      </c>
      <c r="K59" s="225"/>
      <c r="L59" s="139">
        <v>0</v>
      </c>
      <c r="M59" s="140">
        <v>0</v>
      </c>
      <c r="N59" s="141" t="e">
        <f t="shared" si="14"/>
        <v>#DIV/0!</v>
      </c>
      <c r="O59" s="206" t="e">
        <f>AVERAGE(N59:N63)</f>
        <v>#DIV/0!</v>
      </c>
      <c r="P59" s="200"/>
      <c r="Q59" s="52">
        <v>1</v>
      </c>
      <c r="R59" s="55">
        <v>1</v>
      </c>
      <c r="S59" s="56">
        <f t="shared" si="7"/>
        <v>100</v>
      </c>
      <c r="T59" s="208">
        <f>AVERAGE(S59,S60,S62)</f>
        <v>73.333333333333329</v>
      </c>
      <c r="U59" s="200"/>
      <c r="V59" s="47">
        <v>0</v>
      </c>
      <c r="W59" s="57">
        <v>0</v>
      </c>
      <c r="X59" s="54" t="e">
        <f t="shared" si="13"/>
        <v>#DIV/0!</v>
      </c>
      <c r="Y59" s="208">
        <f>AVERAGE(X61,X63)</f>
        <v>0</v>
      </c>
      <c r="Z59" s="200"/>
      <c r="AA59" s="47">
        <v>0</v>
      </c>
      <c r="AB59" s="58">
        <v>0</v>
      </c>
      <c r="AC59" s="54" t="e">
        <f t="shared" si="8"/>
        <v>#DIV/0!</v>
      </c>
      <c r="AD59" s="208">
        <f>AVERAGE(AC60:AC63)</f>
        <v>106.66666666666667</v>
      </c>
      <c r="AE59" s="200"/>
      <c r="AF59" s="35">
        <f t="shared" si="2"/>
        <v>1</v>
      </c>
      <c r="AG59" s="36">
        <f t="shared" si="3"/>
        <v>1</v>
      </c>
      <c r="AH59" s="43">
        <f t="shared" si="5"/>
        <v>100</v>
      </c>
      <c r="AI59" s="197">
        <f>AVERAGE(AH59:AH63)</f>
        <v>100</v>
      </c>
      <c r="AJ59" s="200"/>
      <c r="AK59" s="95"/>
    </row>
    <row r="60" spans="2:37" ht="73.5" customHeight="1" thickBot="1" x14ac:dyDescent="0.3">
      <c r="B60" s="222"/>
      <c r="C60" s="203"/>
      <c r="D60" s="156" t="s">
        <v>57</v>
      </c>
      <c r="E60" s="171" t="s">
        <v>166</v>
      </c>
      <c r="F60" s="123" t="s">
        <v>167</v>
      </c>
      <c r="G60" s="123">
        <v>3</v>
      </c>
      <c r="H60" s="51">
        <f t="shared" si="1"/>
        <v>3</v>
      </c>
      <c r="I60" s="23">
        <f t="shared" si="9"/>
        <v>100</v>
      </c>
      <c r="J60" s="205"/>
      <c r="K60" s="225"/>
      <c r="L60" s="60">
        <v>0</v>
      </c>
      <c r="M60" s="112">
        <v>0</v>
      </c>
      <c r="N60" s="62" t="e">
        <f t="shared" si="14"/>
        <v>#DIV/0!</v>
      </c>
      <c r="O60" s="206"/>
      <c r="P60" s="200"/>
      <c r="Q60" s="60">
        <v>0</v>
      </c>
      <c r="R60" s="63">
        <v>1</v>
      </c>
      <c r="S60" s="64">
        <v>120</v>
      </c>
      <c r="T60" s="209"/>
      <c r="U60" s="200"/>
      <c r="V60" s="47">
        <v>0</v>
      </c>
      <c r="W60" s="65">
        <v>0</v>
      </c>
      <c r="X60" s="62" t="e">
        <f t="shared" si="13"/>
        <v>#DIV/0!</v>
      </c>
      <c r="Y60" s="209"/>
      <c r="Z60" s="200"/>
      <c r="AA60" s="47">
        <v>3</v>
      </c>
      <c r="AB60" s="66">
        <v>2</v>
      </c>
      <c r="AC60" s="64">
        <f t="shared" si="8"/>
        <v>66.666666666666671</v>
      </c>
      <c r="AD60" s="209"/>
      <c r="AE60" s="200"/>
      <c r="AF60" s="35">
        <f t="shared" si="2"/>
        <v>3</v>
      </c>
      <c r="AG60" s="36">
        <f t="shared" si="3"/>
        <v>3</v>
      </c>
      <c r="AH60" s="43">
        <f t="shared" si="5"/>
        <v>100</v>
      </c>
      <c r="AI60" s="211"/>
      <c r="AJ60" s="200"/>
      <c r="AK60" s="95"/>
    </row>
    <row r="61" spans="2:37" ht="73.5" customHeight="1" thickBot="1" x14ac:dyDescent="0.3">
      <c r="B61" s="222"/>
      <c r="C61" s="203"/>
      <c r="D61" s="156" t="s">
        <v>57</v>
      </c>
      <c r="E61" s="171" t="s">
        <v>196</v>
      </c>
      <c r="F61" s="123" t="s">
        <v>168</v>
      </c>
      <c r="G61" s="123">
        <v>1</v>
      </c>
      <c r="H61" s="51">
        <f t="shared" si="1"/>
        <v>1</v>
      </c>
      <c r="I61" s="23">
        <f t="shared" si="9"/>
        <v>100</v>
      </c>
      <c r="J61" s="205"/>
      <c r="K61" s="225"/>
      <c r="L61" s="60">
        <v>0</v>
      </c>
      <c r="M61" s="112">
        <v>0</v>
      </c>
      <c r="N61" s="62" t="e">
        <f t="shared" si="14"/>
        <v>#DIV/0!</v>
      </c>
      <c r="O61" s="206"/>
      <c r="P61" s="200"/>
      <c r="Q61" s="60">
        <v>0</v>
      </c>
      <c r="R61" s="63">
        <v>0</v>
      </c>
      <c r="S61" s="62" t="e">
        <f t="shared" si="7"/>
        <v>#DIV/0!</v>
      </c>
      <c r="T61" s="209"/>
      <c r="U61" s="200"/>
      <c r="V61" s="47">
        <v>1</v>
      </c>
      <c r="W61" s="65">
        <v>0</v>
      </c>
      <c r="X61" s="64">
        <f t="shared" si="13"/>
        <v>0</v>
      </c>
      <c r="Y61" s="209"/>
      <c r="Z61" s="200"/>
      <c r="AA61" s="47">
        <v>0</v>
      </c>
      <c r="AB61" s="66">
        <v>1</v>
      </c>
      <c r="AC61" s="64">
        <v>120</v>
      </c>
      <c r="AD61" s="209"/>
      <c r="AE61" s="200"/>
      <c r="AF61" s="35">
        <f t="shared" si="2"/>
        <v>1</v>
      </c>
      <c r="AG61" s="36">
        <f t="shared" si="3"/>
        <v>1</v>
      </c>
      <c r="AH61" s="43">
        <f t="shared" si="5"/>
        <v>100</v>
      </c>
      <c r="AI61" s="211"/>
      <c r="AJ61" s="200"/>
      <c r="AK61" s="95"/>
    </row>
    <row r="62" spans="2:37" ht="84" customHeight="1" thickBot="1" x14ac:dyDescent="0.3">
      <c r="B62" s="222"/>
      <c r="C62" s="203"/>
      <c r="D62" s="156" t="s">
        <v>57</v>
      </c>
      <c r="E62" s="171" t="s">
        <v>197</v>
      </c>
      <c r="F62" s="123" t="s">
        <v>168</v>
      </c>
      <c r="G62" s="142">
        <v>2</v>
      </c>
      <c r="H62" s="51">
        <f t="shared" si="1"/>
        <v>2</v>
      </c>
      <c r="I62" s="23">
        <f t="shared" si="9"/>
        <v>100</v>
      </c>
      <c r="J62" s="205"/>
      <c r="K62" s="225"/>
      <c r="L62" s="60">
        <v>0</v>
      </c>
      <c r="M62" s="112">
        <v>0</v>
      </c>
      <c r="N62" s="62" t="e">
        <f t="shared" si="14"/>
        <v>#DIV/0!</v>
      </c>
      <c r="O62" s="206"/>
      <c r="P62" s="200"/>
      <c r="Q62" s="60">
        <v>1</v>
      </c>
      <c r="R62" s="63">
        <v>0</v>
      </c>
      <c r="S62" s="64">
        <f>R62*100/Q62</f>
        <v>0</v>
      </c>
      <c r="T62" s="209"/>
      <c r="U62" s="200"/>
      <c r="V62" s="47">
        <v>0</v>
      </c>
      <c r="W62" s="65">
        <v>0</v>
      </c>
      <c r="X62" s="62" t="e">
        <f t="shared" si="13"/>
        <v>#DIV/0!</v>
      </c>
      <c r="Y62" s="209"/>
      <c r="Z62" s="200"/>
      <c r="AA62" s="47">
        <v>1</v>
      </c>
      <c r="AB62" s="66">
        <v>2</v>
      </c>
      <c r="AC62" s="64">
        <v>120</v>
      </c>
      <c r="AD62" s="209"/>
      <c r="AE62" s="200"/>
      <c r="AF62" s="35">
        <f t="shared" si="2"/>
        <v>2</v>
      </c>
      <c r="AG62" s="36">
        <f t="shared" si="3"/>
        <v>2</v>
      </c>
      <c r="AH62" s="43">
        <f t="shared" si="5"/>
        <v>100</v>
      </c>
      <c r="AI62" s="211"/>
      <c r="AJ62" s="200"/>
      <c r="AK62" s="95"/>
    </row>
    <row r="63" spans="2:37" ht="73.5" customHeight="1" thickBot="1" x14ac:dyDescent="0.3">
      <c r="B63" s="222"/>
      <c r="C63" s="204"/>
      <c r="D63" s="157" t="s">
        <v>57</v>
      </c>
      <c r="E63" s="172" t="s">
        <v>198</v>
      </c>
      <c r="F63" s="160" t="s">
        <v>169</v>
      </c>
      <c r="G63" s="85">
        <v>1</v>
      </c>
      <c r="H63" s="51">
        <f t="shared" si="1"/>
        <v>1</v>
      </c>
      <c r="I63" s="23">
        <f t="shared" si="9"/>
        <v>100</v>
      </c>
      <c r="J63" s="205"/>
      <c r="K63" s="225"/>
      <c r="L63" s="68">
        <v>0</v>
      </c>
      <c r="M63" s="121">
        <v>0</v>
      </c>
      <c r="N63" s="70" t="e">
        <f t="shared" si="14"/>
        <v>#DIV/0!</v>
      </c>
      <c r="O63" s="207"/>
      <c r="P63" s="200"/>
      <c r="Q63" s="68">
        <v>0</v>
      </c>
      <c r="R63" s="71">
        <v>0</v>
      </c>
      <c r="S63" s="70" t="e">
        <f t="shared" si="7"/>
        <v>#DIV/0!</v>
      </c>
      <c r="T63" s="210"/>
      <c r="U63" s="200"/>
      <c r="V63" s="47">
        <v>1</v>
      </c>
      <c r="W63" s="72">
        <v>0</v>
      </c>
      <c r="X63" s="73">
        <f t="shared" si="13"/>
        <v>0</v>
      </c>
      <c r="Y63" s="210"/>
      <c r="Z63" s="200"/>
      <c r="AA63" s="47">
        <v>0</v>
      </c>
      <c r="AB63" s="74">
        <v>1</v>
      </c>
      <c r="AC63" s="73">
        <v>120</v>
      </c>
      <c r="AD63" s="210"/>
      <c r="AE63" s="200"/>
      <c r="AF63" s="35">
        <f t="shared" si="2"/>
        <v>1</v>
      </c>
      <c r="AG63" s="36">
        <f t="shared" si="3"/>
        <v>1</v>
      </c>
      <c r="AH63" s="43">
        <f t="shared" si="5"/>
        <v>100</v>
      </c>
      <c r="AI63" s="198"/>
      <c r="AJ63" s="200"/>
      <c r="AK63" s="102"/>
    </row>
    <row r="64" spans="2:37" ht="73.5" customHeight="1" thickBot="1" x14ac:dyDescent="0.3">
      <c r="B64" s="222"/>
      <c r="C64" s="153" t="s">
        <v>170</v>
      </c>
      <c r="D64" s="154" t="s">
        <v>57</v>
      </c>
      <c r="E64" s="187" t="s">
        <v>171</v>
      </c>
      <c r="F64" s="39" t="s">
        <v>172</v>
      </c>
      <c r="G64" s="39">
        <v>2</v>
      </c>
      <c r="H64" s="75">
        <f t="shared" si="1"/>
        <v>2</v>
      </c>
      <c r="I64" s="23">
        <f>H64*100/G64</f>
        <v>100</v>
      </c>
      <c r="J64" s="23">
        <f>AVERAGE(I64)</f>
        <v>100</v>
      </c>
      <c r="K64" s="225"/>
      <c r="L64" s="41">
        <v>0</v>
      </c>
      <c r="M64" s="129">
        <v>0</v>
      </c>
      <c r="N64" s="76" t="e">
        <f t="shared" si="14"/>
        <v>#DIV/0!</v>
      </c>
      <c r="O64" s="77" t="e">
        <f>AVERAGE(N64)</f>
        <v>#DIV/0!</v>
      </c>
      <c r="P64" s="200"/>
      <c r="Q64" s="78">
        <v>0</v>
      </c>
      <c r="R64" s="45">
        <v>0</v>
      </c>
      <c r="S64" s="143" t="e">
        <f t="shared" si="7"/>
        <v>#DIV/0!</v>
      </c>
      <c r="T64" s="144" t="e">
        <f>AVERAGE(S64)</f>
        <v>#DIV/0!</v>
      </c>
      <c r="U64" s="200"/>
      <c r="V64" s="47">
        <v>0</v>
      </c>
      <c r="W64" s="81">
        <v>0</v>
      </c>
      <c r="X64" s="143" t="e">
        <f t="shared" si="13"/>
        <v>#DIV/0!</v>
      </c>
      <c r="Y64" s="144" t="e">
        <f>AVERAGE(X64)</f>
        <v>#DIV/0!</v>
      </c>
      <c r="Z64" s="200"/>
      <c r="AA64" s="47">
        <v>2</v>
      </c>
      <c r="AB64" s="82">
        <v>2</v>
      </c>
      <c r="AC64" s="79">
        <f t="shared" si="8"/>
        <v>100</v>
      </c>
      <c r="AD64" s="80">
        <f>AVERAGE(AC64)</f>
        <v>100</v>
      </c>
      <c r="AE64" s="200"/>
      <c r="AF64" s="35">
        <f t="shared" si="2"/>
        <v>2</v>
      </c>
      <c r="AG64" s="36">
        <f t="shared" si="3"/>
        <v>2</v>
      </c>
      <c r="AH64" s="43">
        <f t="shared" si="5"/>
        <v>100</v>
      </c>
      <c r="AI64" s="44">
        <f>AVERAGE(AH64)</f>
        <v>100</v>
      </c>
      <c r="AJ64" s="200"/>
      <c r="AK64" s="95"/>
    </row>
    <row r="65" spans="2:37" ht="73.5" customHeight="1" thickBot="1" x14ac:dyDescent="0.3">
      <c r="B65" s="222"/>
      <c r="C65" s="202" t="s">
        <v>173</v>
      </c>
      <c r="D65" s="155" t="s">
        <v>57</v>
      </c>
      <c r="E65" s="170" t="s">
        <v>174</v>
      </c>
      <c r="F65" s="83" t="s">
        <v>125</v>
      </c>
      <c r="G65" s="145">
        <v>1</v>
      </c>
      <c r="H65" s="51">
        <f t="shared" si="1"/>
        <v>1</v>
      </c>
      <c r="I65" s="23">
        <f t="shared" si="9"/>
        <v>100</v>
      </c>
      <c r="J65" s="205">
        <f>AVERAGE(I65:I69)</f>
        <v>100</v>
      </c>
      <c r="K65" s="225"/>
      <c r="L65" s="52">
        <v>0</v>
      </c>
      <c r="M65" s="111">
        <v>0</v>
      </c>
      <c r="N65" s="54" t="e">
        <f t="shared" si="14"/>
        <v>#DIV/0!</v>
      </c>
      <c r="O65" s="227" t="e">
        <f>AVERAGE(N65:N69)</f>
        <v>#DIV/0!</v>
      </c>
      <c r="P65" s="200"/>
      <c r="Q65" s="52">
        <v>0</v>
      </c>
      <c r="R65" s="55">
        <v>0</v>
      </c>
      <c r="S65" s="54" t="e">
        <f t="shared" si="7"/>
        <v>#DIV/0!</v>
      </c>
      <c r="T65" s="208">
        <f>AVERAGE(S69)</f>
        <v>100</v>
      </c>
      <c r="U65" s="200"/>
      <c r="V65" s="47">
        <v>0</v>
      </c>
      <c r="W65" s="57">
        <v>0</v>
      </c>
      <c r="X65" s="54" t="e">
        <f t="shared" si="13"/>
        <v>#DIV/0!</v>
      </c>
      <c r="Y65" s="208">
        <f>AVERAGE(X66,X67,X69)</f>
        <v>73.333333333333329</v>
      </c>
      <c r="Z65" s="200"/>
      <c r="AA65" s="47">
        <v>1</v>
      </c>
      <c r="AB65" s="58">
        <v>1</v>
      </c>
      <c r="AC65" s="56">
        <f t="shared" si="8"/>
        <v>100</v>
      </c>
      <c r="AD65" s="208">
        <f>AVERAGE(AC65:AC66,AC68,AC69)</f>
        <v>105</v>
      </c>
      <c r="AE65" s="200"/>
      <c r="AF65" s="35">
        <f t="shared" si="2"/>
        <v>1</v>
      </c>
      <c r="AG65" s="36">
        <f t="shared" si="3"/>
        <v>1</v>
      </c>
      <c r="AH65" s="43">
        <f t="shared" si="5"/>
        <v>100</v>
      </c>
      <c r="AI65" s="197">
        <f>AVERAGE(AH65:AH69)</f>
        <v>100</v>
      </c>
      <c r="AJ65" s="200"/>
      <c r="AK65" s="95"/>
    </row>
    <row r="66" spans="2:37" ht="73.5" customHeight="1" thickBot="1" x14ac:dyDescent="0.3">
      <c r="B66" s="222"/>
      <c r="C66" s="203"/>
      <c r="D66" s="188" t="s">
        <v>128</v>
      </c>
      <c r="E66" s="171" t="s">
        <v>175</v>
      </c>
      <c r="F66" s="142" t="s">
        <v>176</v>
      </c>
      <c r="G66" s="118">
        <v>1</v>
      </c>
      <c r="H66" s="51">
        <f t="shared" si="1"/>
        <v>1</v>
      </c>
      <c r="I66" s="23">
        <f t="shared" si="9"/>
        <v>100</v>
      </c>
      <c r="J66" s="205"/>
      <c r="K66" s="225"/>
      <c r="L66" s="114">
        <v>0</v>
      </c>
      <c r="M66" s="115">
        <v>0</v>
      </c>
      <c r="N66" s="62" t="e">
        <f t="shared" si="14"/>
        <v>#DIV/0!</v>
      </c>
      <c r="O66" s="206"/>
      <c r="P66" s="200"/>
      <c r="Q66" s="116">
        <v>0</v>
      </c>
      <c r="R66" s="117">
        <v>0</v>
      </c>
      <c r="S66" s="62" t="e">
        <f t="shared" si="7"/>
        <v>#DIV/0!</v>
      </c>
      <c r="T66" s="209"/>
      <c r="U66" s="200"/>
      <c r="V66" s="118">
        <v>1</v>
      </c>
      <c r="W66" s="119">
        <v>0</v>
      </c>
      <c r="X66" s="64">
        <f t="shared" si="13"/>
        <v>0</v>
      </c>
      <c r="Y66" s="209"/>
      <c r="Z66" s="200"/>
      <c r="AA66" s="118">
        <v>0</v>
      </c>
      <c r="AB66" s="120">
        <v>1</v>
      </c>
      <c r="AC66" s="64">
        <v>120</v>
      </c>
      <c r="AD66" s="209"/>
      <c r="AE66" s="200"/>
      <c r="AF66" s="35">
        <f t="shared" si="2"/>
        <v>1</v>
      </c>
      <c r="AG66" s="36">
        <f t="shared" si="3"/>
        <v>1</v>
      </c>
      <c r="AH66" s="43">
        <f t="shared" si="5"/>
        <v>100</v>
      </c>
      <c r="AI66" s="211"/>
      <c r="AJ66" s="200"/>
      <c r="AK66" s="95"/>
    </row>
    <row r="67" spans="2:37" ht="73.5" customHeight="1" thickBot="1" x14ac:dyDescent="0.3">
      <c r="B67" s="222"/>
      <c r="C67" s="203"/>
      <c r="D67" s="156" t="s">
        <v>57</v>
      </c>
      <c r="E67" s="171" t="s">
        <v>177</v>
      </c>
      <c r="F67" s="142" t="s">
        <v>172</v>
      </c>
      <c r="G67" s="146">
        <v>1</v>
      </c>
      <c r="H67" s="51">
        <f t="shared" si="1"/>
        <v>1</v>
      </c>
      <c r="I67" s="23">
        <f t="shared" si="9"/>
        <v>100</v>
      </c>
      <c r="J67" s="205"/>
      <c r="K67" s="225"/>
      <c r="L67" s="60">
        <v>0</v>
      </c>
      <c r="M67" s="112">
        <v>0</v>
      </c>
      <c r="N67" s="62" t="e">
        <f t="shared" si="14"/>
        <v>#DIV/0!</v>
      </c>
      <c r="O67" s="206"/>
      <c r="P67" s="200"/>
      <c r="Q67" s="60">
        <v>0</v>
      </c>
      <c r="R67" s="63">
        <v>0</v>
      </c>
      <c r="S67" s="62" t="e">
        <f t="shared" si="7"/>
        <v>#DIV/0!</v>
      </c>
      <c r="T67" s="209"/>
      <c r="U67" s="200"/>
      <c r="V67" s="47">
        <v>1</v>
      </c>
      <c r="W67" s="65">
        <v>1</v>
      </c>
      <c r="X67" s="64">
        <v>120</v>
      </c>
      <c r="Y67" s="209"/>
      <c r="Z67" s="200"/>
      <c r="AA67" s="47">
        <v>0</v>
      </c>
      <c r="AB67" s="66">
        <v>0</v>
      </c>
      <c r="AC67" s="62" t="e">
        <f t="shared" si="8"/>
        <v>#DIV/0!</v>
      </c>
      <c r="AD67" s="209"/>
      <c r="AE67" s="200"/>
      <c r="AF67" s="35">
        <f t="shared" si="2"/>
        <v>1</v>
      </c>
      <c r="AG67" s="36">
        <f t="shared" si="3"/>
        <v>1</v>
      </c>
      <c r="AH67" s="43">
        <f t="shared" si="5"/>
        <v>100</v>
      </c>
      <c r="AI67" s="211"/>
      <c r="AJ67" s="200"/>
      <c r="AK67" s="95"/>
    </row>
    <row r="68" spans="2:37" ht="73.5" customHeight="1" thickBot="1" x14ac:dyDescent="0.3">
      <c r="B68" s="222"/>
      <c r="C68" s="203"/>
      <c r="D68" s="156" t="s">
        <v>57</v>
      </c>
      <c r="E68" s="171" t="s">
        <v>178</v>
      </c>
      <c r="F68" s="142" t="s">
        <v>179</v>
      </c>
      <c r="G68" s="146">
        <v>1</v>
      </c>
      <c r="H68" s="51">
        <f t="shared" si="1"/>
        <v>1</v>
      </c>
      <c r="I68" s="23">
        <f t="shared" si="9"/>
        <v>100</v>
      </c>
      <c r="J68" s="205"/>
      <c r="K68" s="225"/>
      <c r="L68" s="60">
        <v>0</v>
      </c>
      <c r="M68" s="112">
        <v>0</v>
      </c>
      <c r="N68" s="62" t="e">
        <f t="shared" si="14"/>
        <v>#DIV/0!</v>
      </c>
      <c r="O68" s="206"/>
      <c r="P68" s="200"/>
      <c r="Q68" s="60">
        <v>0</v>
      </c>
      <c r="R68" s="63">
        <v>0</v>
      </c>
      <c r="S68" s="62" t="e">
        <f t="shared" si="7"/>
        <v>#DIV/0!</v>
      </c>
      <c r="T68" s="209"/>
      <c r="U68" s="200"/>
      <c r="V68" s="47">
        <v>0</v>
      </c>
      <c r="W68" s="65">
        <v>0</v>
      </c>
      <c r="X68" s="62" t="e">
        <f t="shared" ref="X68" si="15">W68*100/V68</f>
        <v>#DIV/0!</v>
      </c>
      <c r="Y68" s="209"/>
      <c r="Z68" s="200"/>
      <c r="AA68" s="47">
        <v>1</v>
      </c>
      <c r="AB68" s="66">
        <v>1</v>
      </c>
      <c r="AC68" s="64">
        <f t="shared" si="8"/>
        <v>100</v>
      </c>
      <c r="AD68" s="209"/>
      <c r="AE68" s="200"/>
      <c r="AF68" s="35">
        <f t="shared" si="2"/>
        <v>1</v>
      </c>
      <c r="AG68" s="36">
        <f t="shared" si="3"/>
        <v>1</v>
      </c>
      <c r="AH68" s="43">
        <f t="shared" si="5"/>
        <v>100</v>
      </c>
      <c r="AI68" s="211"/>
      <c r="AJ68" s="200"/>
      <c r="AK68" s="95"/>
    </row>
    <row r="69" spans="2:37" ht="73.5" customHeight="1" thickBot="1" x14ac:dyDescent="0.3">
      <c r="B69" s="222"/>
      <c r="C69" s="204"/>
      <c r="D69" s="157" t="s">
        <v>57</v>
      </c>
      <c r="E69" s="172" t="s">
        <v>180</v>
      </c>
      <c r="F69" s="160" t="s">
        <v>181</v>
      </c>
      <c r="G69" s="85">
        <v>3</v>
      </c>
      <c r="H69" s="86">
        <f t="shared" si="1"/>
        <v>3</v>
      </c>
      <c r="I69" s="23">
        <f t="shared" si="9"/>
        <v>100</v>
      </c>
      <c r="J69" s="205"/>
      <c r="K69" s="225"/>
      <c r="L69" s="68">
        <v>0</v>
      </c>
      <c r="M69" s="121">
        <v>0</v>
      </c>
      <c r="N69" s="70" t="e">
        <f t="shared" si="14"/>
        <v>#DIV/0!</v>
      </c>
      <c r="O69" s="207"/>
      <c r="P69" s="200"/>
      <c r="Q69" s="68">
        <v>1</v>
      </c>
      <c r="R69" s="71">
        <v>1</v>
      </c>
      <c r="S69" s="73">
        <f>R69*100/Q69</f>
        <v>100</v>
      </c>
      <c r="T69" s="210"/>
      <c r="U69" s="200"/>
      <c r="V69" s="47">
        <v>1</v>
      </c>
      <c r="W69" s="72">
        <v>1</v>
      </c>
      <c r="X69" s="73">
        <f>W69*100/V69</f>
        <v>100</v>
      </c>
      <c r="Y69" s="210"/>
      <c r="Z69" s="200"/>
      <c r="AA69" s="47">
        <v>1</v>
      </c>
      <c r="AB69" s="74">
        <v>1</v>
      </c>
      <c r="AC69" s="73">
        <f>AB69*100/AA69</f>
        <v>100</v>
      </c>
      <c r="AD69" s="210"/>
      <c r="AE69" s="200"/>
      <c r="AF69" s="35">
        <f t="shared" si="2"/>
        <v>3</v>
      </c>
      <c r="AG69" s="36">
        <f t="shared" si="3"/>
        <v>3</v>
      </c>
      <c r="AH69" s="43">
        <f t="shared" si="5"/>
        <v>100</v>
      </c>
      <c r="AI69" s="198"/>
      <c r="AJ69" s="200"/>
      <c r="AK69" s="95"/>
    </row>
    <row r="70" spans="2:37" ht="73.5" customHeight="1" thickBot="1" x14ac:dyDescent="0.3">
      <c r="B70" s="222"/>
      <c r="C70" s="214" t="s">
        <v>182</v>
      </c>
      <c r="D70" s="161" t="s">
        <v>57</v>
      </c>
      <c r="E70" s="180" t="s">
        <v>183</v>
      </c>
      <c r="F70" s="87" t="s">
        <v>184</v>
      </c>
      <c r="G70" s="127">
        <v>2</v>
      </c>
      <c r="H70" s="88">
        <f t="shared" si="1"/>
        <v>2</v>
      </c>
      <c r="I70" s="23">
        <f>H70*100/G70</f>
        <v>100</v>
      </c>
      <c r="J70" s="205">
        <f>AVERAGE(I70:I72)</f>
        <v>66.666666666666671</v>
      </c>
      <c r="K70" s="225"/>
      <c r="L70" s="52">
        <v>0</v>
      </c>
      <c r="M70" s="111">
        <v>1</v>
      </c>
      <c r="N70" s="56">
        <v>120</v>
      </c>
      <c r="O70" s="217">
        <f>AVERAGE(N70)</f>
        <v>120</v>
      </c>
      <c r="P70" s="200"/>
      <c r="Q70" s="52">
        <v>1</v>
      </c>
      <c r="R70" s="55">
        <v>0</v>
      </c>
      <c r="S70" s="56">
        <f>R70*100/Q70</f>
        <v>0</v>
      </c>
      <c r="T70" s="212">
        <f>AVERAGE(S70)</f>
        <v>0</v>
      </c>
      <c r="U70" s="200"/>
      <c r="V70" s="47">
        <v>1</v>
      </c>
      <c r="W70" s="57">
        <v>1</v>
      </c>
      <c r="X70" s="56">
        <f>W70*100/V70</f>
        <v>100</v>
      </c>
      <c r="Y70" s="212">
        <f>AVERAGE(X70:X72)</f>
        <v>66.666666666666671</v>
      </c>
      <c r="Z70" s="200"/>
      <c r="AA70" s="47">
        <v>0</v>
      </c>
      <c r="AB70" s="58">
        <v>0</v>
      </c>
      <c r="AC70" s="54" t="e">
        <f>AB70*100/AA70</f>
        <v>#DIV/0!</v>
      </c>
      <c r="AD70" s="228" t="e">
        <f>AVERAGE(AC70)</f>
        <v>#DIV/0!</v>
      </c>
      <c r="AE70" s="200"/>
      <c r="AF70" s="35">
        <f t="shared" si="2"/>
        <v>2</v>
      </c>
      <c r="AG70" s="36">
        <f t="shared" si="3"/>
        <v>2</v>
      </c>
      <c r="AH70" s="43">
        <f t="shared" si="5"/>
        <v>100</v>
      </c>
      <c r="AI70" s="197">
        <f>AVERAGE(AH70:AH72)</f>
        <v>66.666666666666671</v>
      </c>
      <c r="AJ70" s="200"/>
      <c r="AK70" s="95"/>
    </row>
    <row r="71" spans="2:37" ht="73.5" customHeight="1" thickBot="1" x14ac:dyDescent="0.3">
      <c r="B71" s="222"/>
      <c r="C71" s="215"/>
      <c r="D71" s="164" t="s">
        <v>57</v>
      </c>
      <c r="E71" s="165" t="s">
        <v>185</v>
      </c>
      <c r="F71" s="106" t="s">
        <v>127</v>
      </c>
      <c r="G71" s="147">
        <v>1</v>
      </c>
      <c r="H71" s="107">
        <f t="shared" si="1"/>
        <v>0</v>
      </c>
      <c r="I71" s="23">
        <f t="shared" si="9"/>
        <v>0</v>
      </c>
      <c r="J71" s="205"/>
      <c r="K71" s="225"/>
      <c r="L71" s="60">
        <v>0</v>
      </c>
      <c r="M71" s="112">
        <v>0</v>
      </c>
      <c r="N71" s="62" t="e">
        <f>M71*100/L71</f>
        <v>#DIV/0!</v>
      </c>
      <c r="O71" s="218"/>
      <c r="P71" s="200"/>
      <c r="Q71" s="60">
        <v>0</v>
      </c>
      <c r="R71" s="63">
        <v>0</v>
      </c>
      <c r="S71" s="62" t="e">
        <f t="shared" si="7"/>
        <v>#DIV/0!</v>
      </c>
      <c r="T71" s="220"/>
      <c r="U71" s="200"/>
      <c r="V71" s="47">
        <v>1</v>
      </c>
      <c r="W71" s="65">
        <v>0</v>
      </c>
      <c r="X71" s="64">
        <f>W71*100/V71</f>
        <v>0</v>
      </c>
      <c r="Y71" s="220"/>
      <c r="Z71" s="200"/>
      <c r="AA71" s="47">
        <v>0</v>
      </c>
      <c r="AB71" s="66">
        <v>0</v>
      </c>
      <c r="AC71" s="62" t="e">
        <f>AB71*100/AA71</f>
        <v>#DIV/0!</v>
      </c>
      <c r="AD71" s="229"/>
      <c r="AE71" s="200"/>
      <c r="AF71" s="35">
        <f t="shared" si="2"/>
        <v>1</v>
      </c>
      <c r="AG71" s="36">
        <f t="shared" si="3"/>
        <v>0</v>
      </c>
      <c r="AH71" s="43">
        <f t="shared" si="5"/>
        <v>0</v>
      </c>
      <c r="AI71" s="211"/>
      <c r="AJ71" s="200"/>
      <c r="AK71" s="95"/>
    </row>
    <row r="72" spans="2:37" ht="73.5" customHeight="1" thickBot="1" x14ac:dyDescent="0.3">
      <c r="B72" s="223"/>
      <c r="C72" s="216"/>
      <c r="D72" s="162" t="s">
        <v>57</v>
      </c>
      <c r="E72" s="166" t="s">
        <v>186</v>
      </c>
      <c r="F72" s="89" t="s">
        <v>187</v>
      </c>
      <c r="G72" s="148">
        <v>1</v>
      </c>
      <c r="H72" s="90">
        <f t="shared" ref="H72" si="16">M72+R72+W72+AB72</f>
        <v>1</v>
      </c>
      <c r="I72" s="23">
        <f>H72*100/G72</f>
        <v>100</v>
      </c>
      <c r="J72" s="205"/>
      <c r="K72" s="226"/>
      <c r="L72" s="68">
        <v>0</v>
      </c>
      <c r="M72" s="121">
        <v>0</v>
      </c>
      <c r="N72" s="70" t="e">
        <f>M72*100/L72</f>
        <v>#DIV/0!</v>
      </c>
      <c r="O72" s="219"/>
      <c r="P72" s="201"/>
      <c r="Q72" s="68">
        <v>0</v>
      </c>
      <c r="R72" s="71">
        <v>0</v>
      </c>
      <c r="S72" s="70" t="e">
        <f>R72*100/Q72</f>
        <v>#DIV/0!</v>
      </c>
      <c r="T72" s="213"/>
      <c r="U72" s="201"/>
      <c r="V72" s="47">
        <v>1</v>
      </c>
      <c r="W72" s="72">
        <v>1</v>
      </c>
      <c r="X72" s="73">
        <f>W72*100/V72</f>
        <v>100</v>
      </c>
      <c r="Y72" s="213"/>
      <c r="Z72" s="201"/>
      <c r="AA72" s="47">
        <v>0</v>
      </c>
      <c r="AB72" s="74">
        <v>0</v>
      </c>
      <c r="AC72" s="70" t="e">
        <f>AB72*100/AA72</f>
        <v>#DIV/0!</v>
      </c>
      <c r="AD72" s="230"/>
      <c r="AE72" s="201"/>
      <c r="AF72" s="35">
        <f t="shared" ref="AF72:AG72" si="17">L72+Q72+V72+AA72</f>
        <v>1</v>
      </c>
      <c r="AG72" s="36">
        <f t="shared" si="17"/>
        <v>1</v>
      </c>
      <c r="AH72" s="43">
        <f t="shared" ref="AH72" si="18">AG72*100/AF72</f>
        <v>100</v>
      </c>
      <c r="AI72" s="198"/>
      <c r="AJ72" s="201"/>
      <c r="AK72" s="95"/>
    </row>
    <row r="73" spans="2:37" x14ac:dyDescent="0.25">
      <c r="C73" s="149"/>
    </row>
    <row r="79" spans="2:37" x14ac:dyDescent="0.25">
      <c r="Z79" s="150"/>
    </row>
  </sheetData>
  <mergeCells count="145">
    <mergeCell ref="B2:AK2"/>
    <mergeCell ref="B3:AK3"/>
    <mergeCell ref="B4:AK4"/>
    <mergeCell ref="B5:AK5"/>
    <mergeCell ref="B7:B17"/>
    <mergeCell ref="K7:K17"/>
    <mergeCell ref="P7:P17"/>
    <mergeCell ref="U7:U17"/>
    <mergeCell ref="Z7:Z17"/>
    <mergeCell ref="AE7:AE17"/>
    <mergeCell ref="J13:J14"/>
    <mergeCell ref="O13:O14"/>
    <mergeCell ref="T13:T14"/>
    <mergeCell ref="Y13:Y14"/>
    <mergeCell ref="AD13:AD14"/>
    <mergeCell ref="AI13:AI14"/>
    <mergeCell ref="AJ7:AJ17"/>
    <mergeCell ref="AK7:AK17"/>
    <mergeCell ref="C9:C11"/>
    <mergeCell ref="J9:J11"/>
    <mergeCell ref="O9:O11"/>
    <mergeCell ref="T9:T11"/>
    <mergeCell ref="Y9:Y11"/>
    <mergeCell ref="AD9:AD11"/>
    <mergeCell ref="AI9:AI11"/>
    <mergeCell ref="C13:C14"/>
    <mergeCell ref="AI15:AI16"/>
    <mergeCell ref="B18:B39"/>
    <mergeCell ref="C18:C19"/>
    <mergeCell ref="J18:J19"/>
    <mergeCell ref="K18:K39"/>
    <mergeCell ref="O18:O19"/>
    <mergeCell ref="P18:P39"/>
    <mergeCell ref="T18:T19"/>
    <mergeCell ref="U18:U39"/>
    <mergeCell ref="Y18:Y19"/>
    <mergeCell ref="C15:C16"/>
    <mergeCell ref="J15:J16"/>
    <mergeCell ref="O15:O16"/>
    <mergeCell ref="T15:T16"/>
    <mergeCell ref="Y15:Y16"/>
    <mergeCell ref="AD15:AD16"/>
    <mergeCell ref="AD20:AD29"/>
    <mergeCell ref="AI20:AI29"/>
    <mergeCell ref="C31:C35"/>
    <mergeCell ref="J31:J35"/>
    <mergeCell ref="O31:O35"/>
    <mergeCell ref="T31:T35"/>
    <mergeCell ref="Y31:Y35"/>
    <mergeCell ref="AD31:AD35"/>
    <mergeCell ref="AI31:AI35"/>
    <mergeCell ref="Z18:Z39"/>
    <mergeCell ref="AD18:AD19"/>
    <mergeCell ref="AE18:AE39"/>
    <mergeCell ref="AI18:AI19"/>
    <mergeCell ref="C20:C29"/>
    <mergeCell ref="J20:J29"/>
    <mergeCell ref="O20:O29"/>
    <mergeCell ref="T20:T29"/>
    <mergeCell ref="Y20:Y29"/>
    <mergeCell ref="AJ40:AJ56"/>
    <mergeCell ref="C46:C48"/>
    <mergeCell ref="J46:J48"/>
    <mergeCell ref="O46:O48"/>
    <mergeCell ref="T46:T48"/>
    <mergeCell ref="Y46:Y48"/>
    <mergeCell ref="AI36:AI38"/>
    <mergeCell ref="B40:B56"/>
    <mergeCell ref="C40:C45"/>
    <mergeCell ref="J40:J45"/>
    <mergeCell ref="K40:K56"/>
    <mergeCell ref="O40:O45"/>
    <mergeCell ref="P40:P56"/>
    <mergeCell ref="T40:T45"/>
    <mergeCell ref="U40:U56"/>
    <mergeCell ref="Y40:Y45"/>
    <mergeCell ref="C36:C38"/>
    <mergeCell ref="J36:J38"/>
    <mergeCell ref="O36:O38"/>
    <mergeCell ref="T36:T38"/>
    <mergeCell ref="Y36:Y38"/>
    <mergeCell ref="AD36:AD38"/>
    <mergeCell ref="AJ18:AJ39"/>
    <mergeCell ref="AD46:AD48"/>
    <mergeCell ref="AI70:AI72"/>
    <mergeCell ref="AI46:AI48"/>
    <mergeCell ref="C49:C50"/>
    <mergeCell ref="J49:J50"/>
    <mergeCell ref="O49:O50"/>
    <mergeCell ref="T49:T50"/>
    <mergeCell ref="Y49:Y50"/>
    <mergeCell ref="AD49:AD50"/>
    <mergeCell ref="AI49:AI50"/>
    <mergeCell ref="Z40:Z56"/>
    <mergeCell ref="AD40:AD45"/>
    <mergeCell ref="AE40:AE56"/>
    <mergeCell ref="AI40:AI45"/>
    <mergeCell ref="AI51:AI52"/>
    <mergeCell ref="C53:C55"/>
    <mergeCell ref="J53:J55"/>
    <mergeCell ref="O53:O55"/>
    <mergeCell ref="T53:T55"/>
    <mergeCell ref="Y53:Y55"/>
    <mergeCell ref="AD53:AD55"/>
    <mergeCell ref="AI53:AI55"/>
    <mergeCell ref="C51:C52"/>
    <mergeCell ref="J51:J52"/>
    <mergeCell ref="O51:O52"/>
    <mergeCell ref="T51:T52"/>
    <mergeCell ref="Y51:Y52"/>
    <mergeCell ref="AD51:AD52"/>
    <mergeCell ref="Y70:Y72"/>
    <mergeCell ref="B57:B72"/>
    <mergeCell ref="C57:C58"/>
    <mergeCell ref="J57:J58"/>
    <mergeCell ref="K57:K72"/>
    <mergeCell ref="O57:O58"/>
    <mergeCell ref="P57:P72"/>
    <mergeCell ref="J65:J69"/>
    <mergeCell ref="O65:O69"/>
    <mergeCell ref="AD70:AD72"/>
    <mergeCell ref="AI57:AI58"/>
    <mergeCell ref="AJ57:AJ72"/>
    <mergeCell ref="C59:C63"/>
    <mergeCell ref="J59:J63"/>
    <mergeCell ref="O59:O63"/>
    <mergeCell ref="T59:T63"/>
    <mergeCell ref="Y59:Y63"/>
    <mergeCell ref="AD59:AD63"/>
    <mergeCell ref="AI59:AI63"/>
    <mergeCell ref="C65:C69"/>
    <mergeCell ref="T57:T58"/>
    <mergeCell ref="U57:U72"/>
    <mergeCell ref="Y57:Y58"/>
    <mergeCell ref="Z57:Z72"/>
    <mergeCell ref="AD57:AD58"/>
    <mergeCell ref="AE57:AE72"/>
    <mergeCell ref="T65:T69"/>
    <mergeCell ref="Y65:Y69"/>
    <mergeCell ref="AD65:AD69"/>
    <mergeCell ref="AI65:AI69"/>
    <mergeCell ref="C70:C72"/>
    <mergeCell ref="J70:J72"/>
    <mergeCell ref="O70:O72"/>
    <mergeCell ref="T70:T72"/>
  </mergeCells>
  <conditionalFormatting sqref="O7:O9 O12:O13 O15 O17:O18 O20 O30:O31 O36 O39 O46 O51 O53 O56:O57 O59 O64:O65 O70">
    <cfRule type="cellIs" dxfId="278" priority="277" stopIfTrue="1" operator="lessThan">
      <formula>69.99</formula>
    </cfRule>
    <cfRule type="cellIs" dxfId="277" priority="278" stopIfTrue="1" operator="greaterThanOrEqual">
      <formula>100</formula>
    </cfRule>
    <cfRule type="cellIs" dxfId="276" priority="279" stopIfTrue="1" operator="between">
      <formula>70</formula>
      <formula>99.99</formula>
    </cfRule>
  </conditionalFormatting>
  <conditionalFormatting sqref="P7">
    <cfRule type="cellIs" dxfId="275" priority="274" stopIfTrue="1" operator="lessThan">
      <formula>69.99</formula>
    </cfRule>
    <cfRule type="cellIs" dxfId="274" priority="275" stopIfTrue="1" operator="greaterThanOrEqual">
      <formula>100</formula>
    </cfRule>
    <cfRule type="cellIs" dxfId="273" priority="276" stopIfTrue="1" operator="between">
      <formula>70</formula>
      <formula>99.99</formula>
    </cfRule>
  </conditionalFormatting>
  <conditionalFormatting sqref="N7:N69 N71:N72">
    <cfRule type="cellIs" dxfId="272" priority="271" stopIfTrue="1" operator="lessThan">
      <formula>69.99</formula>
    </cfRule>
    <cfRule type="cellIs" dxfId="271" priority="272" stopIfTrue="1" operator="greaterThanOrEqual">
      <formula>100</formula>
    </cfRule>
    <cfRule type="cellIs" dxfId="270" priority="273" stopIfTrue="1" operator="between">
      <formula>70</formula>
      <formula>99.99</formula>
    </cfRule>
  </conditionalFormatting>
  <conditionalFormatting sqref="N70">
    <cfRule type="cellIs" dxfId="269" priority="268" stopIfTrue="1" operator="lessThan">
      <formula>69.99</formula>
    </cfRule>
    <cfRule type="cellIs" dxfId="268" priority="269" stopIfTrue="1" operator="greaterThanOrEqual">
      <formula>100</formula>
    </cfRule>
    <cfRule type="cellIs" dxfId="267" priority="270" stopIfTrue="1" operator="between">
      <formula>70</formula>
      <formula>99.99</formula>
    </cfRule>
  </conditionalFormatting>
  <conditionalFormatting sqref="P18">
    <cfRule type="cellIs" dxfId="266" priority="265" stopIfTrue="1" operator="lessThan">
      <formula>69.99</formula>
    </cfRule>
    <cfRule type="cellIs" dxfId="265" priority="266" stopIfTrue="1" operator="greaterThanOrEqual">
      <formula>100</formula>
    </cfRule>
    <cfRule type="cellIs" dxfId="264" priority="267" stopIfTrue="1" operator="between">
      <formula>70</formula>
      <formula>99.99</formula>
    </cfRule>
  </conditionalFormatting>
  <conditionalFormatting sqref="O40">
    <cfRule type="cellIs" dxfId="263" priority="262" stopIfTrue="1" operator="lessThan">
      <formula>69.99</formula>
    </cfRule>
    <cfRule type="cellIs" dxfId="262" priority="263" stopIfTrue="1" operator="greaterThanOrEqual">
      <formula>100</formula>
    </cfRule>
    <cfRule type="cellIs" dxfId="261" priority="264" stopIfTrue="1" operator="between">
      <formula>70</formula>
      <formula>99.99</formula>
    </cfRule>
  </conditionalFormatting>
  <conditionalFormatting sqref="O49">
    <cfRule type="cellIs" dxfId="260" priority="259" stopIfTrue="1" operator="lessThan">
      <formula>69.99</formula>
    </cfRule>
    <cfRule type="cellIs" dxfId="259" priority="260" stopIfTrue="1" operator="greaterThanOrEqual">
      <formula>100</formula>
    </cfRule>
    <cfRule type="cellIs" dxfId="258" priority="261" stopIfTrue="1" operator="between">
      <formula>70</formula>
      <formula>99.99</formula>
    </cfRule>
  </conditionalFormatting>
  <conditionalFormatting sqref="P40">
    <cfRule type="cellIs" dxfId="257" priority="256" stopIfTrue="1" operator="lessThan">
      <formula>69.99</formula>
    </cfRule>
    <cfRule type="cellIs" dxfId="256" priority="257" stopIfTrue="1" operator="greaterThanOrEqual">
      <formula>100</formula>
    </cfRule>
    <cfRule type="cellIs" dxfId="255" priority="258" stopIfTrue="1" operator="between">
      <formula>70</formula>
      <formula>99.99</formula>
    </cfRule>
  </conditionalFormatting>
  <conditionalFormatting sqref="P57">
    <cfRule type="cellIs" dxfId="254" priority="253" stopIfTrue="1" operator="lessThan">
      <formula>69.99</formula>
    </cfRule>
    <cfRule type="cellIs" dxfId="253" priority="254" stopIfTrue="1" operator="greaterThanOrEqual">
      <formula>100</formula>
    </cfRule>
    <cfRule type="cellIs" dxfId="252" priority="255" stopIfTrue="1" operator="between">
      <formula>70</formula>
      <formula>99.99</formula>
    </cfRule>
  </conditionalFormatting>
  <conditionalFormatting sqref="I7:I72">
    <cfRule type="cellIs" dxfId="251" priority="250" stopIfTrue="1" operator="lessThan">
      <formula>69.99</formula>
    </cfRule>
    <cfRule type="cellIs" dxfId="250" priority="251" stopIfTrue="1" operator="greaterThanOrEqual">
      <formula>100</formula>
    </cfRule>
    <cfRule type="cellIs" dxfId="249" priority="252" stopIfTrue="1" operator="between">
      <formula>70</formula>
      <formula>99.99</formula>
    </cfRule>
  </conditionalFormatting>
  <conditionalFormatting sqref="J7">
    <cfRule type="cellIs" dxfId="248" priority="247" stopIfTrue="1" operator="lessThan">
      <formula>69.99</formula>
    </cfRule>
    <cfRule type="cellIs" dxfId="247" priority="248" stopIfTrue="1" operator="greaterThanOrEqual">
      <formula>100</formula>
    </cfRule>
    <cfRule type="cellIs" dxfId="246" priority="249" stopIfTrue="1" operator="between">
      <formula>70</formula>
      <formula>99.99</formula>
    </cfRule>
  </conditionalFormatting>
  <conditionalFormatting sqref="J8">
    <cfRule type="cellIs" dxfId="245" priority="244" stopIfTrue="1" operator="lessThan">
      <formula>69.99</formula>
    </cfRule>
    <cfRule type="cellIs" dxfId="244" priority="245" stopIfTrue="1" operator="greaterThanOrEqual">
      <formula>100</formula>
    </cfRule>
    <cfRule type="cellIs" dxfId="243" priority="246" stopIfTrue="1" operator="between">
      <formula>70</formula>
      <formula>99.99</formula>
    </cfRule>
  </conditionalFormatting>
  <conditionalFormatting sqref="J9">
    <cfRule type="cellIs" dxfId="242" priority="241" stopIfTrue="1" operator="lessThan">
      <formula>69.99</formula>
    </cfRule>
    <cfRule type="cellIs" dxfId="241" priority="242" stopIfTrue="1" operator="greaterThanOrEqual">
      <formula>100</formula>
    </cfRule>
    <cfRule type="cellIs" dxfId="240" priority="243" stopIfTrue="1" operator="between">
      <formula>70</formula>
      <formula>99.99</formula>
    </cfRule>
  </conditionalFormatting>
  <conditionalFormatting sqref="J12">
    <cfRule type="cellIs" dxfId="239" priority="238" stopIfTrue="1" operator="lessThan">
      <formula>69.99</formula>
    </cfRule>
    <cfRule type="cellIs" dxfId="238" priority="239" stopIfTrue="1" operator="greaterThanOrEqual">
      <formula>100</formula>
    </cfRule>
    <cfRule type="cellIs" dxfId="237" priority="240" stopIfTrue="1" operator="between">
      <formula>70</formula>
      <formula>99.99</formula>
    </cfRule>
  </conditionalFormatting>
  <conditionalFormatting sqref="J13">
    <cfRule type="cellIs" dxfId="236" priority="235" stopIfTrue="1" operator="lessThan">
      <formula>69.99</formula>
    </cfRule>
    <cfRule type="cellIs" dxfId="235" priority="236" stopIfTrue="1" operator="greaterThanOrEqual">
      <formula>100</formula>
    </cfRule>
    <cfRule type="cellIs" dxfId="234" priority="237" stopIfTrue="1" operator="between">
      <formula>70</formula>
      <formula>99.99</formula>
    </cfRule>
  </conditionalFormatting>
  <conditionalFormatting sqref="J15">
    <cfRule type="cellIs" dxfId="233" priority="232" stopIfTrue="1" operator="lessThan">
      <formula>69.99</formula>
    </cfRule>
    <cfRule type="cellIs" dxfId="232" priority="233" stopIfTrue="1" operator="greaterThanOrEqual">
      <formula>100</formula>
    </cfRule>
    <cfRule type="cellIs" dxfId="231" priority="234" stopIfTrue="1" operator="between">
      <formula>70</formula>
      <formula>99.99</formula>
    </cfRule>
  </conditionalFormatting>
  <conditionalFormatting sqref="J17">
    <cfRule type="cellIs" dxfId="230" priority="229" stopIfTrue="1" operator="lessThan">
      <formula>69.99</formula>
    </cfRule>
    <cfRule type="cellIs" dxfId="229" priority="230" stopIfTrue="1" operator="greaterThanOrEqual">
      <formula>100</formula>
    </cfRule>
    <cfRule type="cellIs" dxfId="228" priority="231" stopIfTrue="1" operator="between">
      <formula>70</formula>
      <formula>99.99</formula>
    </cfRule>
  </conditionalFormatting>
  <conditionalFormatting sqref="K7">
    <cfRule type="cellIs" dxfId="227" priority="226" stopIfTrue="1" operator="lessThan">
      <formula>69.99</formula>
    </cfRule>
    <cfRule type="cellIs" dxfId="226" priority="227" stopIfTrue="1" operator="greaterThanOrEqual">
      <formula>100</formula>
    </cfRule>
    <cfRule type="cellIs" dxfId="225" priority="228" stopIfTrue="1" operator="between">
      <formula>70</formula>
      <formula>99.99</formula>
    </cfRule>
  </conditionalFormatting>
  <conditionalFormatting sqref="J18">
    <cfRule type="cellIs" dxfId="224" priority="223" stopIfTrue="1" operator="lessThan">
      <formula>69.99</formula>
    </cfRule>
    <cfRule type="cellIs" dxfId="223" priority="224" stopIfTrue="1" operator="greaterThanOrEqual">
      <formula>100</formula>
    </cfRule>
    <cfRule type="cellIs" dxfId="222" priority="225" stopIfTrue="1" operator="between">
      <formula>70</formula>
      <formula>99.99</formula>
    </cfRule>
  </conditionalFormatting>
  <conditionalFormatting sqref="J20">
    <cfRule type="cellIs" dxfId="221" priority="220" stopIfTrue="1" operator="lessThan">
      <formula>69.99</formula>
    </cfRule>
    <cfRule type="cellIs" dxfId="220" priority="221" stopIfTrue="1" operator="greaterThanOrEqual">
      <formula>100</formula>
    </cfRule>
    <cfRule type="cellIs" dxfId="219" priority="222" stopIfTrue="1" operator="between">
      <formula>70</formula>
      <formula>99.99</formula>
    </cfRule>
  </conditionalFormatting>
  <conditionalFormatting sqref="J30">
    <cfRule type="cellIs" dxfId="218" priority="217" stopIfTrue="1" operator="lessThan">
      <formula>69.99</formula>
    </cfRule>
    <cfRule type="cellIs" dxfId="217" priority="218" stopIfTrue="1" operator="greaterThanOrEqual">
      <formula>100</formula>
    </cfRule>
    <cfRule type="cellIs" dxfId="216" priority="219" stopIfTrue="1" operator="between">
      <formula>70</formula>
      <formula>99.99</formula>
    </cfRule>
  </conditionalFormatting>
  <conditionalFormatting sqref="J31">
    <cfRule type="cellIs" dxfId="215" priority="214" stopIfTrue="1" operator="lessThan">
      <formula>69.99</formula>
    </cfRule>
    <cfRule type="cellIs" dxfId="214" priority="215" stopIfTrue="1" operator="greaterThanOrEqual">
      <formula>100</formula>
    </cfRule>
    <cfRule type="cellIs" dxfId="213" priority="216" stopIfTrue="1" operator="between">
      <formula>70</formula>
      <formula>99.99</formula>
    </cfRule>
  </conditionalFormatting>
  <conditionalFormatting sqref="J36">
    <cfRule type="cellIs" dxfId="212" priority="211" stopIfTrue="1" operator="lessThan">
      <formula>69.99</formula>
    </cfRule>
    <cfRule type="cellIs" dxfId="211" priority="212" stopIfTrue="1" operator="greaterThanOrEqual">
      <formula>100</formula>
    </cfRule>
    <cfRule type="cellIs" dxfId="210" priority="213" stopIfTrue="1" operator="between">
      <formula>70</formula>
      <formula>99.99</formula>
    </cfRule>
  </conditionalFormatting>
  <conditionalFormatting sqref="J39">
    <cfRule type="cellIs" dxfId="209" priority="208" stopIfTrue="1" operator="lessThan">
      <formula>69.99</formula>
    </cfRule>
    <cfRule type="cellIs" dxfId="208" priority="209" stopIfTrue="1" operator="greaterThanOrEqual">
      <formula>100</formula>
    </cfRule>
    <cfRule type="cellIs" dxfId="207" priority="210" stopIfTrue="1" operator="between">
      <formula>70</formula>
      <formula>99.99</formula>
    </cfRule>
  </conditionalFormatting>
  <conditionalFormatting sqref="K18">
    <cfRule type="cellIs" dxfId="206" priority="205" stopIfTrue="1" operator="lessThan">
      <formula>69.99</formula>
    </cfRule>
    <cfRule type="cellIs" dxfId="205" priority="206" stopIfTrue="1" operator="greaterThanOrEqual">
      <formula>100</formula>
    </cfRule>
    <cfRule type="cellIs" dxfId="204" priority="207" stopIfTrue="1" operator="between">
      <formula>70</formula>
      <formula>99.99</formula>
    </cfRule>
  </conditionalFormatting>
  <conditionalFormatting sqref="J40">
    <cfRule type="cellIs" dxfId="203" priority="202" stopIfTrue="1" operator="lessThan">
      <formula>69.99</formula>
    </cfRule>
    <cfRule type="cellIs" dxfId="202" priority="203" stopIfTrue="1" operator="greaterThanOrEqual">
      <formula>100</formula>
    </cfRule>
    <cfRule type="cellIs" dxfId="201" priority="204" stopIfTrue="1" operator="between">
      <formula>70</formula>
      <formula>99.99</formula>
    </cfRule>
  </conditionalFormatting>
  <conditionalFormatting sqref="J46">
    <cfRule type="cellIs" dxfId="200" priority="199" stopIfTrue="1" operator="lessThan">
      <formula>69.99</formula>
    </cfRule>
    <cfRule type="cellIs" dxfId="199" priority="200" stopIfTrue="1" operator="greaterThanOrEqual">
      <formula>100</formula>
    </cfRule>
    <cfRule type="cellIs" dxfId="198" priority="201" stopIfTrue="1" operator="between">
      <formula>70</formula>
      <formula>99.99</formula>
    </cfRule>
  </conditionalFormatting>
  <conditionalFormatting sqref="J49">
    <cfRule type="cellIs" dxfId="197" priority="196" stopIfTrue="1" operator="lessThan">
      <formula>69.99</formula>
    </cfRule>
    <cfRule type="cellIs" dxfId="196" priority="197" stopIfTrue="1" operator="greaterThanOrEqual">
      <formula>100</formula>
    </cfRule>
    <cfRule type="cellIs" dxfId="195" priority="198" stopIfTrue="1" operator="between">
      <formula>70</formula>
      <formula>99.99</formula>
    </cfRule>
  </conditionalFormatting>
  <conditionalFormatting sqref="J51">
    <cfRule type="cellIs" dxfId="194" priority="193" stopIfTrue="1" operator="lessThan">
      <formula>69.99</formula>
    </cfRule>
    <cfRule type="cellIs" dxfId="193" priority="194" stopIfTrue="1" operator="greaterThanOrEqual">
      <formula>100</formula>
    </cfRule>
    <cfRule type="cellIs" dxfId="192" priority="195" stopIfTrue="1" operator="between">
      <formula>70</formula>
      <formula>99.99</formula>
    </cfRule>
  </conditionalFormatting>
  <conditionalFormatting sqref="J53">
    <cfRule type="cellIs" dxfId="191" priority="190" stopIfTrue="1" operator="lessThan">
      <formula>69.99</formula>
    </cfRule>
    <cfRule type="cellIs" dxfId="190" priority="191" stopIfTrue="1" operator="greaterThanOrEqual">
      <formula>100</formula>
    </cfRule>
    <cfRule type="cellIs" dxfId="189" priority="192" stopIfTrue="1" operator="between">
      <formula>70</formula>
      <formula>99.99</formula>
    </cfRule>
  </conditionalFormatting>
  <conditionalFormatting sqref="J56">
    <cfRule type="cellIs" dxfId="188" priority="187" stopIfTrue="1" operator="lessThan">
      <formula>69.99</formula>
    </cfRule>
    <cfRule type="cellIs" dxfId="187" priority="188" stopIfTrue="1" operator="greaterThanOrEqual">
      <formula>100</formula>
    </cfRule>
    <cfRule type="cellIs" dxfId="186" priority="189" stopIfTrue="1" operator="between">
      <formula>70</formula>
      <formula>99.99</formula>
    </cfRule>
  </conditionalFormatting>
  <conditionalFormatting sqref="K40">
    <cfRule type="cellIs" dxfId="185" priority="184" stopIfTrue="1" operator="lessThan">
      <formula>69.99</formula>
    </cfRule>
    <cfRule type="cellIs" dxfId="184" priority="185" stopIfTrue="1" operator="greaterThanOrEqual">
      <formula>100</formula>
    </cfRule>
    <cfRule type="cellIs" dxfId="183" priority="186" stopIfTrue="1" operator="between">
      <formula>70</formula>
      <formula>99.99</formula>
    </cfRule>
  </conditionalFormatting>
  <conditionalFormatting sqref="J57">
    <cfRule type="cellIs" dxfId="182" priority="181" stopIfTrue="1" operator="lessThan">
      <formula>69.99</formula>
    </cfRule>
    <cfRule type="cellIs" dxfId="181" priority="182" stopIfTrue="1" operator="greaterThanOrEqual">
      <formula>100</formula>
    </cfRule>
    <cfRule type="cellIs" dxfId="180" priority="183" stopIfTrue="1" operator="between">
      <formula>70</formula>
      <formula>99.99</formula>
    </cfRule>
  </conditionalFormatting>
  <conditionalFormatting sqref="J59">
    <cfRule type="cellIs" dxfId="179" priority="178" stopIfTrue="1" operator="lessThan">
      <formula>69.99</formula>
    </cfRule>
    <cfRule type="cellIs" dxfId="178" priority="179" stopIfTrue="1" operator="greaterThanOrEqual">
      <formula>100</formula>
    </cfRule>
    <cfRule type="cellIs" dxfId="177" priority="180" stopIfTrue="1" operator="between">
      <formula>70</formula>
      <formula>99.99</formula>
    </cfRule>
  </conditionalFormatting>
  <conditionalFormatting sqref="J64">
    <cfRule type="cellIs" dxfId="176" priority="175" stopIfTrue="1" operator="lessThan">
      <formula>69.99</formula>
    </cfRule>
    <cfRule type="cellIs" dxfId="175" priority="176" stopIfTrue="1" operator="greaterThanOrEqual">
      <formula>100</formula>
    </cfRule>
    <cfRule type="cellIs" dxfId="174" priority="177" stopIfTrue="1" operator="between">
      <formula>70</formula>
      <formula>99.99</formula>
    </cfRule>
  </conditionalFormatting>
  <conditionalFormatting sqref="J65">
    <cfRule type="cellIs" dxfId="173" priority="172" stopIfTrue="1" operator="lessThan">
      <formula>69.99</formula>
    </cfRule>
    <cfRule type="cellIs" dxfId="172" priority="173" stopIfTrue="1" operator="greaterThanOrEqual">
      <formula>100</formula>
    </cfRule>
    <cfRule type="cellIs" dxfId="171" priority="174" stopIfTrue="1" operator="between">
      <formula>70</formula>
      <formula>99.99</formula>
    </cfRule>
  </conditionalFormatting>
  <conditionalFormatting sqref="J70">
    <cfRule type="cellIs" dxfId="170" priority="169" stopIfTrue="1" operator="lessThan">
      <formula>69.99</formula>
    </cfRule>
    <cfRule type="cellIs" dxfId="169" priority="170" stopIfTrue="1" operator="greaterThanOrEqual">
      <formula>100</formula>
    </cfRule>
    <cfRule type="cellIs" dxfId="168" priority="171" stopIfTrue="1" operator="between">
      <formula>70</formula>
      <formula>99.99</formula>
    </cfRule>
  </conditionalFormatting>
  <conditionalFormatting sqref="K57">
    <cfRule type="cellIs" dxfId="167" priority="166" stopIfTrue="1" operator="lessThan">
      <formula>69.99</formula>
    </cfRule>
    <cfRule type="cellIs" dxfId="166" priority="167" stopIfTrue="1" operator="greaterThanOrEqual">
      <formula>100</formula>
    </cfRule>
    <cfRule type="cellIs" dxfId="165" priority="168" stopIfTrue="1" operator="between">
      <formula>70</formula>
      <formula>99.99</formula>
    </cfRule>
  </conditionalFormatting>
  <conditionalFormatting sqref="AK7">
    <cfRule type="cellIs" dxfId="164" priority="163" stopIfTrue="1" operator="lessThan">
      <formula>69.99</formula>
    </cfRule>
    <cfRule type="cellIs" dxfId="163" priority="164" stopIfTrue="1" operator="greaterThanOrEqual">
      <formula>100</formula>
    </cfRule>
    <cfRule type="cellIs" dxfId="162" priority="165" stopIfTrue="1" operator="between">
      <formula>70</formula>
      <formula>99.99</formula>
    </cfRule>
  </conditionalFormatting>
  <conditionalFormatting sqref="S8:S72">
    <cfRule type="cellIs" dxfId="161" priority="160" stopIfTrue="1" operator="lessThan">
      <formula>69.99</formula>
    </cfRule>
    <cfRule type="cellIs" dxfId="160" priority="161" stopIfTrue="1" operator="greaterThanOrEqual">
      <formula>100</formula>
    </cfRule>
    <cfRule type="cellIs" dxfId="159" priority="162" stopIfTrue="1" operator="between">
      <formula>70</formula>
      <formula>99.99</formula>
    </cfRule>
  </conditionalFormatting>
  <conditionalFormatting sqref="U57">
    <cfRule type="cellIs" dxfId="158" priority="139" stopIfTrue="1" operator="lessThan">
      <formula>69.99</formula>
    </cfRule>
    <cfRule type="cellIs" dxfId="157" priority="140" stopIfTrue="1" operator="greaterThanOrEqual">
      <formula>100</formula>
    </cfRule>
    <cfRule type="cellIs" dxfId="156" priority="141" stopIfTrue="1" operator="between">
      <formula>70</formula>
      <formula>99.99</formula>
    </cfRule>
  </conditionalFormatting>
  <conditionalFormatting sqref="AJ57">
    <cfRule type="cellIs" dxfId="155" priority="52" stopIfTrue="1" operator="lessThan">
      <formula>69.99</formula>
    </cfRule>
    <cfRule type="cellIs" dxfId="154" priority="53" stopIfTrue="1" operator="greaterThanOrEqual">
      <formula>100</formula>
    </cfRule>
    <cfRule type="cellIs" dxfId="153" priority="54" stopIfTrue="1" operator="between">
      <formula>70</formula>
      <formula>99.99</formula>
    </cfRule>
  </conditionalFormatting>
  <conditionalFormatting sqref="T7:T9 T12:T13 T15 T17:T18 T20 T30:T31 T36 T39 T46 T51 T53 T56:T57 T59 T64:T65 T70">
    <cfRule type="cellIs" dxfId="152" priority="157" stopIfTrue="1" operator="lessThan">
      <formula>69.99</formula>
    </cfRule>
    <cfRule type="cellIs" dxfId="151" priority="158" stopIfTrue="1" operator="greaterThanOrEqual">
      <formula>100</formula>
    </cfRule>
    <cfRule type="cellIs" dxfId="150" priority="159" stopIfTrue="1" operator="between">
      <formula>70</formula>
      <formula>99.99</formula>
    </cfRule>
  </conditionalFormatting>
  <conditionalFormatting sqref="U7">
    <cfRule type="cellIs" dxfId="149" priority="154" stopIfTrue="1" operator="lessThan">
      <formula>69.99</formula>
    </cfRule>
    <cfRule type="cellIs" dxfId="148" priority="155" stopIfTrue="1" operator="greaterThanOrEqual">
      <formula>100</formula>
    </cfRule>
    <cfRule type="cellIs" dxfId="147" priority="156" stopIfTrue="1" operator="between">
      <formula>70</formula>
      <formula>99.99</formula>
    </cfRule>
  </conditionalFormatting>
  <conditionalFormatting sqref="U18">
    <cfRule type="cellIs" dxfId="146" priority="151" stopIfTrue="1" operator="lessThan">
      <formula>69.99</formula>
    </cfRule>
    <cfRule type="cellIs" dxfId="145" priority="152" stopIfTrue="1" operator="greaterThanOrEqual">
      <formula>100</formula>
    </cfRule>
    <cfRule type="cellIs" dxfId="144" priority="153" stopIfTrue="1" operator="between">
      <formula>70</formula>
      <formula>99.99</formula>
    </cfRule>
  </conditionalFormatting>
  <conditionalFormatting sqref="T40">
    <cfRule type="cellIs" dxfId="143" priority="148" stopIfTrue="1" operator="lessThan">
      <formula>69.99</formula>
    </cfRule>
    <cfRule type="cellIs" dxfId="142" priority="149" stopIfTrue="1" operator="greaterThanOrEqual">
      <formula>100</formula>
    </cfRule>
    <cfRule type="cellIs" dxfId="141" priority="150" stopIfTrue="1" operator="between">
      <formula>70</formula>
      <formula>99.99</formula>
    </cfRule>
  </conditionalFormatting>
  <conditionalFormatting sqref="T49">
    <cfRule type="cellIs" dxfId="140" priority="145" stopIfTrue="1" operator="lessThan">
      <formula>69.99</formula>
    </cfRule>
    <cfRule type="cellIs" dxfId="139" priority="146" stopIfTrue="1" operator="greaterThanOrEqual">
      <formula>100</formula>
    </cfRule>
    <cfRule type="cellIs" dxfId="138" priority="147" stopIfTrue="1" operator="between">
      <formula>70</formula>
      <formula>99.99</formula>
    </cfRule>
  </conditionalFormatting>
  <conditionalFormatting sqref="U40">
    <cfRule type="cellIs" dxfId="137" priority="142" stopIfTrue="1" operator="lessThan">
      <formula>69.99</formula>
    </cfRule>
    <cfRule type="cellIs" dxfId="136" priority="143" stopIfTrue="1" operator="greaterThanOrEqual">
      <formula>100</formula>
    </cfRule>
    <cfRule type="cellIs" dxfId="135" priority="144" stopIfTrue="1" operator="between">
      <formula>70</formula>
      <formula>99.99</formula>
    </cfRule>
  </conditionalFormatting>
  <conditionalFormatting sqref="AH7:AH72">
    <cfRule type="cellIs" dxfId="134" priority="136" stopIfTrue="1" operator="lessThan">
      <formula>69.99</formula>
    </cfRule>
    <cfRule type="cellIs" dxfId="133" priority="137" stopIfTrue="1" operator="greaterThanOrEqual">
      <formula>100</formula>
    </cfRule>
    <cfRule type="cellIs" dxfId="132" priority="138" stopIfTrue="1" operator="between">
      <formula>70</formula>
      <formula>99.99</formula>
    </cfRule>
  </conditionalFormatting>
  <conditionalFormatting sqref="AI7">
    <cfRule type="cellIs" dxfId="131" priority="133" stopIfTrue="1" operator="lessThan">
      <formula>69.99</formula>
    </cfRule>
    <cfRule type="cellIs" dxfId="130" priority="134" stopIfTrue="1" operator="greaterThanOrEqual">
      <formula>100</formula>
    </cfRule>
    <cfRule type="cellIs" dxfId="129" priority="135" stopIfTrue="1" operator="between">
      <formula>70</formula>
      <formula>99.99</formula>
    </cfRule>
  </conditionalFormatting>
  <conditionalFormatting sqref="AI8">
    <cfRule type="cellIs" dxfId="128" priority="130" stopIfTrue="1" operator="lessThan">
      <formula>69.99</formula>
    </cfRule>
    <cfRule type="cellIs" dxfId="127" priority="131" stopIfTrue="1" operator="greaterThanOrEqual">
      <formula>100</formula>
    </cfRule>
    <cfRule type="cellIs" dxfId="126" priority="132" stopIfTrue="1" operator="between">
      <formula>70</formula>
      <formula>99.99</formula>
    </cfRule>
  </conditionalFormatting>
  <conditionalFormatting sqref="AI9">
    <cfRule type="cellIs" dxfId="125" priority="127" stopIfTrue="1" operator="lessThan">
      <formula>69.99</formula>
    </cfRule>
    <cfRule type="cellIs" dxfId="124" priority="128" stopIfTrue="1" operator="greaterThanOrEqual">
      <formula>100</formula>
    </cfRule>
    <cfRule type="cellIs" dxfId="123" priority="129" stopIfTrue="1" operator="between">
      <formula>70</formula>
      <formula>99.99</formula>
    </cfRule>
  </conditionalFormatting>
  <conditionalFormatting sqref="AI12">
    <cfRule type="cellIs" dxfId="122" priority="124" stopIfTrue="1" operator="lessThan">
      <formula>69.99</formula>
    </cfRule>
    <cfRule type="cellIs" dxfId="121" priority="125" stopIfTrue="1" operator="greaterThanOrEqual">
      <formula>100</formula>
    </cfRule>
    <cfRule type="cellIs" dxfId="120" priority="126" stopIfTrue="1" operator="between">
      <formula>70</formula>
      <formula>99.99</formula>
    </cfRule>
  </conditionalFormatting>
  <conditionalFormatting sqref="AI13">
    <cfRule type="cellIs" dxfId="119" priority="121" stopIfTrue="1" operator="lessThan">
      <formula>69.99</formula>
    </cfRule>
    <cfRule type="cellIs" dxfId="118" priority="122" stopIfTrue="1" operator="greaterThanOrEqual">
      <formula>100</formula>
    </cfRule>
    <cfRule type="cellIs" dxfId="117" priority="123" stopIfTrue="1" operator="between">
      <formula>70</formula>
      <formula>99.99</formula>
    </cfRule>
  </conditionalFormatting>
  <conditionalFormatting sqref="AI15">
    <cfRule type="cellIs" dxfId="116" priority="118" stopIfTrue="1" operator="lessThan">
      <formula>69.99</formula>
    </cfRule>
    <cfRule type="cellIs" dxfId="115" priority="119" stopIfTrue="1" operator="greaterThanOrEqual">
      <formula>100</formula>
    </cfRule>
    <cfRule type="cellIs" dxfId="114" priority="120" stopIfTrue="1" operator="between">
      <formula>70</formula>
      <formula>99.99</formula>
    </cfRule>
  </conditionalFormatting>
  <conditionalFormatting sqref="AI17">
    <cfRule type="cellIs" dxfId="113" priority="115" stopIfTrue="1" operator="lessThan">
      <formula>69.99</formula>
    </cfRule>
    <cfRule type="cellIs" dxfId="112" priority="116" stopIfTrue="1" operator="greaterThanOrEqual">
      <formula>100</formula>
    </cfRule>
    <cfRule type="cellIs" dxfId="111" priority="117" stopIfTrue="1" operator="between">
      <formula>70</formula>
      <formula>99.99</formula>
    </cfRule>
  </conditionalFormatting>
  <conditionalFormatting sqref="AJ7">
    <cfRule type="cellIs" dxfId="110" priority="112" stopIfTrue="1" operator="lessThan">
      <formula>69.99</formula>
    </cfRule>
    <cfRule type="cellIs" dxfId="109" priority="113" stopIfTrue="1" operator="greaterThanOrEqual">
      <formula>100</formula>
    </cfRule>
    <cfRule type="cellIs" dxfId="108" priority="114" stopIfTrue="1" operator="between">
      <formula>70</formula>
      <formula>99.99</formula>
    </cfRule>
  </conditionalFormatting>
  <conditionalFormatting sqref="AI18">
    <cfRule type="cellIs" dxfId="107" priority="109" stopIfTrue="1" operator="lessThan">
      <formula>69.99</formula>
    </cfRule>
    <cfRule type="cellIs" dxfId="106" priority="110" stopIfTrue="1" operator="greaterThanOrEqual">
      <formula>100</formula>
    </cfRule>
    <cfRule type="cellIs" dxfId="105" priority="111" stopIfTrue="1" operator="between">
      <formula>70</formula>
      <formula>99.99</formula>
    </cfRule>
  </conditionalFormatting>
  <conditionalFormatting sqref="AI20">
    <cfRule type="cellIs" dxfId="104" priority="106" stopIfTrue="1" operator="lessThan">
      <formula>69.99</formula>
    </cfRule>
    <cfRule type="cellIs" dxfId="103" priority="107" stopIfTrue="1" operator="greaterThanOrEqual">
      <formula>100</formula>
    </cfRule>
    <cfRule type="cellIs" dxfId="102" priority="108" stopIfTrue="1" operator="between">
      <formula>70</formula>
      <formula>99.99</formula>
    </cfRule>
  </conditionalFormatting>
  <conditionalFormatting sqref="AI30">
    <cfRule type="cellIs" dxfId="101" priority="103" stopIfTrue="1" operator="lessThan">
      <formula>69.99</formula>
    </cfRule>
    <cfRule type="cellIs" dxfId="100" priority="104" stopIfTrue="1" operator="greaterThanOrEqual">
      <formula>100</formula>
    </cfRule>
    <cfRule type="cellIs" dxfId="99" priority="105" stopIfTrue="1" operator="between">
      <formula>70</formula>
      <formula>99.99</formula>
    </cfRule>
  </conditionalFormatting>
  <conditionalFormatting sqref="AI31">
    <cfRule type="cellIs" dxfId="98" priority="100" stopIfTrue="1" operator="lessThan">
      <formula>69.99</formula>
    </cfRule>
    <cfRule type="cellIs" dxfId="97" priority="101" stopIfTrue="1" operator="greaterThanOrEqual">
      <formula>100</formula>
    </cfRule>
    <cfRule type="cellIs" dxfId="96" priority="102" stopIfTrue="1" operator="between">
      <formula>70</formula>
      <formula>99.99</formula>
    </cfRule>
  </conditionalFormatting>
  <conditionalFormatting sqref="AI36">
    <cfRule type="cellIs" dxfId="95" priority="97" stopIfTrue="1" operator="lessThan">
      <formula>69.99</formula>
    </cfRule>
    <cfRule type="cellIs" dxfId="94" priority="98" stopIfTrue="1" operator="greaterThanOrEqual">
      <formula>100</formula>
    </cfRule>
    <cfRule type="cellIs" dxfId="93" priority="99" stopIfTrue="1" operator="between">
      <formula>70</formula>
      <formula>99.99</formula>
    </cfRule>
  </conditionalFormatting>
  <conditionalFormatting sqref="AI39">
    <cfRule type="cellIs" dxfId="92" priority="94" stopIfTrue="1" operator="lessThan">
      <formula>69.99</formula>
    </cfRule>
    <cfRule type="cellIs" dxfId="91" priority="95" stopIfTrue="1" operator="greaterThanOrEqual">
      <formula>100</formula>
    </cfRule>
    <cfRule type="cellIs" dxfId="90" priority="96" stopIfTrue="1" operator="between">
      <formula>70</formula>
      <formula>99.99</formula>
    </cfRule>
  </conditionalFormatting>
  <conditionalFormatting sqref="AJ18">
    <cfRule type="cellIs" dxfId="89" priority="91" stopIfTrue="1" operator="lessThan">
      <formula>69.99</formula>
    </cfRule>
    <cfRule type="cellIs" dxfId="88" priority="92" stopIfTrue="1" operator="greaterThanOrEqual">
      <formula>100</formula>
    </cfRule>
    <cfRule type="cellIs" dxfId="87" priority="93" stopIfTrue="1" operator="between">
      <formula>70</formula>
      <formula>99.99</formula>
    </cfRule>
  </conditionalFormatting>
  <conditionalFormatting sqref="AI40">
    <cfRule type="cellIs" dxfId="86" priority="88" stopIfTrue="1" operator="lessThan">
      <formula>69.99</formula>
    </cfRule>
    <cfRule type="cellIs" dxfId="85" priority="89" stopIfTrue="1" operator="greaterThanOrEqual">
      <formula>100</formula>
    </cfRule>
    <cfRule type="cellIs" dxfId="84" priority="90" stopIfTrue="1" operator="between">
      <formula>70</formula>
      <formula>99.99</formula>
    </cfRule>
  </conditionalFormatting>
  <conditionalFormatting sqref="AI46">
    <cfRule type="cellIs" dxfId="83" priority="85" stopIfTrue="1" operator="lessThan">
      <formula>69.99</formula>
    </cfRule>
    <cfRule type="cellIs" dxfId="82" priority="86" stopIfTrue="1" operator="greaterThanOrEqual">
      <formula>100</formula>
    </cfRule>
    <cfRule type="cellIs" dxfId="81" priority="87" stopIfTrue="1" operator="between">
      <formula>70</formula>
      <formula>99.99</formula>
    </cfRule>
  </conditionalFormatting>
  <conditionalFormatting sqref="AI49">
    <cfRule type="cellIs" dxfId="80" priority="82" stopIfTrue="1" operator="lessThan">
      <formula>69.99</formula>
    </cfRule>
    <cfRule type="cellIs" dxfId="79" priority="83" stopIfTrue="1" operator="greaterThanOrEqual">
      <formula>100</formula>
    </cfRule>
    <cfRule type="cellIs" dxfId="78" priority="84" stopIfTrue="1" operator="between">
      <formula>70</formula>
      <formula>99.99</formula>
    </cfRule>
  </conditionalFormatting>
  <conditionalFormatting sqref="AI51">
    <cfRule type="cellIs" dxfId="77" priority="79" stopIfTrue="1" operator="lessThan">
      <formula>69.99</formula>
    </cfRule>
    <cfRule type="cellIs" dxfId="76" priority="80" stopIfTrue="1" operator="greaterThanOrEqual">
      <formula>100</formula>
    </cfRule>
    <cfRule type="cellIs" dxfId="75" priority="81" stopIfTrue="1" operator="between">
      <formula>70</formula>
      <formula>99.99</formula>
    </cfRule>
  </conditionalFormatting>
  <conditionalFormatting sqref="AI53">
    <cfRule type="cellIs" dxfId="74" priority="76" stopIfTrue="1" operator="lessThan">
      <formula>69.99</formula>
    </cfRule>
    <cfRule type="cellIs" dxfId="73" priority="77" stopIfTrue="1" operator="greaterThanOrEqual">
      <formula>100</formula>
    </cfRule>
    <cfRule type="cellIs" dxfId="72" priority="78" stopIfTrue="1" operator="between">
      <formula>70</formula>
      <formula>99.99</formula>
    </cfRule>
  </conditionalFormatting>
  <conditionalFormatting sqref="AI56">
    <cfRule type="cellIs" dxfId="71" priority="73" stopIfTrue="1" operator="lessThan">
      <formula>69.99</formula>
    </cfRule>
    <cfRule type="cellIs" dxfId="70" priority="74" stopIfTrue="1" operator="greaterThanOrEqual">
      <formula>100</formula>
    </cfRule>
    <cfRule type="cellIs" dxfId="69" priority="75" stopIfTrue="1" operator="between">
      <formula>70</formula>
      <formula>99.99</formula>
    </cfRule>
  </conditionalFormatting>
  <conditionalFormatting sqref="AJ40">
    <cfRule type="cellIs" dxfId="68" priority="70" stopIfTrue="1" operator="lessThan">
      <formula>69.99</formula>
    </cfRule>
    <cfRule type="cellIs" dxfId="67" priority="71" stopIfTrue="1" operator="greaterThanOrEqual">
      <formula>100</formula>
    </cfRule>
    <cfRule type="cellIs" dxfId="66" priority="72" stopIfTrue="1" operator="between">
      <formula>70</formula>
      <formula>99.99</formula>
    </cfRule>
  </conditionalFormatting>
  <conditionalFormatting sqref="AI57">
    <cfRule type="cellIs" dxfId="65" priority="67" stopIfTrue="1" operator="lessThan">
      <formula>69.99</formula>
    </cfRule>
    <cfRule type="cellIs" dxfId="64" priority="68" stopIfTrue="1" operator="greaterThanOrEqual">
      <formula>100</formula>
    </cfRule>
    <cfRule type="cellIs" dxfId="63" priority="69" stopIfTrue="1" operator="between">
      <formula>70</formula>
      <formula>99.99</formula>
    </cfRule>
  </conditionalFormatting>
  <conditionalFormatting sqref="AI59">
    <cfRule type="cellIs" dxfId="62" priority="64" stopIfTrue="1" operator="lessThan">
      <formula>69.99</formula>
    </cfRule>
    <cfRule type="cellIs" dxfId="61" priority="65" stopIfTrue="1" operator="greaterThanOrEqual">
      <formula>100</formula>
    </cfRule>
    <cfRule type="cellIs" dxfId="60" priority="66" stopIfTrue="1" operator="between">
      <formula>70</formula>
      <formula>99.99</formula>
    </cfRule>
  </conditionalFormatting>
  <conditionalFormatting sqref="AI64">
    <cfRule type="cellIs" dxfId="59" priority="61" stopIfTrue="1" operator="lessThan">
      <formula>69.99</formula>
    </cfRule>
    <cfRule type="cellIs" dxfId="58" priority="62" stopIfTrue="1" operator="greaterThanOrEqual">
      <formula>100</formula>
    </cfRule>
    <cfRule type="cellIs" dxfId="57" priority="63" stopIfTrue="1" operator="between">
      <formula>70</formula>
      <formula>99.99</formula>
    </cfRule>
  </conditionalFormatting>
  <conditionalFormatting sqref="AI65">
    <cfRule type="cellIs" dxfId="56" priority="58" stopIfTrue="1" operator="lessThan">
      <formula>69.99</formula>
    </cfRule>
    <cfRule type="cellIs" dxfId="55" priority="59" stopIfTrue="1" operator="greaterThanOrEqual">
      <formula>100</formula>
    </cfRule>
    <cfRule type="cellIs" dxfId="54" priority="60" stopIfTrue="1" operator="between">
      <formula>70</formula>
      <formula>99.99</formula>
    </cfRule>
  </conditionalFormatting>
  <conditionalFormatting sqref="AI70">
    <cfRule type="cellIs" dxfId="53" priority="55" stopIfTrue="1" operator="lessThan">
      <formula>69.99</formula>
    </cfRule>
    <cfRule type="cellIs" dxfId="52" priority="56" stopIfTrue="1" operator="greaterThanOrEqual">
      <formula>100</formula>
    </cfRule>
    <cfRule type="cellIs" dxfId="51" priority="57" stopIfTrue="1" operator="between">
      <formula>70</formula>
      <formula>99.99</formula>
    </cfRule>
  </conditionalFormatting>
  <conditionalFormatting sqref="X7:X72">
    <cfRule type="cellIs" dxfId="50" priority="49" stopIfTrue="1" operator="lessThan">
      <formula>69.99</formula>
    </cfRule>
    <cfRule type="cellIs" dxfId="49" priority="50" stopIfTrue="1" operator="greaterThanOrEqual">
      <formula>100</formula>
    </cfRule>
    <cfRule type="cellIs" dxfId="48" priority="51" stopIfTrue="1" operator="between">
      <formula>70</formula>
      <formula>99.99</formula>
    </cfRule>
  </conditionalFormatting>
  <conditionalFormatting sqref="Z57">
    <cfRule type="cellIs" dxfId="47" priority="28" stopIfTrue="1" operator="lessThan">
      <formula>69.99</formula>
    </cfRule>
    <cfRule type="cellIs" dxfId="46" priority="29" stopIfTrue="1" operator="greaterThanOrEqual">
      <formula>100</formula>
    </cfRule>
    <cfRule type="cellIs" dxfId="45" priority="30" stopIfTrue="1" operator="between">
      <formula>70</formula>
      <formula>99.99</formula>
    </cfRule>
  </conditionalFormatting>
  <conditionalFormatting sqref="Y7:Y9 Y12:Y13 Y15 Y17:Y18 Y20 Y30:Y31 Y36 Y39 Y46 Y51 Y53 Y56:Y57 Y59 Y64:Y65 Y70">
    <cfRule type="cellIs" dxfId="44" priority="46" stopIfTrue="1" operator="lessThan">
      <formula>69.99</formula>
    </cfRule>
    <cfRule type="cellIs" dxfId="43" priority="47" stopIfTrue="1" operator="greaterThanOrEqual">
      <formula>100</formula>
    </cfRule>
    <cfRule type="cellIs" dxfId="42" priority="48" stopIfTrue="1" operator="between">
      <formula>70</formula>
      <formula>99.99</formula>
    </cfRule>
  </conditionalFormatting>
  <conditionalFormatting sqref="Z7">
    <cfRule type="cellIs" dxfId="41" priority="43" stopIfTrue="1" operator="lessThan">
      <formula>69.99</formula>
    </cfRule>
    <cfRule type="cellIs" dxfId="40" priority="44" stopIfTrue="1" operator="greaterThanOrEqual">
      <formula>100</formula>
    </cfRule>
    <cfRule type="cellIs" dxfId="39" priority="45" stopIfTrue="1" operator="between">
      <formula>70</formula>
      <formula>99.99</formula>
    </cfRule>
  </conditionalFormatting>
  <conditionalFormatting sqref="Z18">
    <cfRule type="cellIs" dxfId="38" priority="40" stopIfTrue="1" operator="lessThan">
      <formula>69.99</formula>
    </cfRule>
    <cfRule type="cellIs" dxfId="37" priority="41" stopIfTrue="1" operator="greaterThanOrEqual">
      <formula>100</formula>
    </cfRule>
    <cfRule type="cellIs" dxfId="36" priority="42" stopIfTrue="1" operator="between">
      <formula>70</formula>
      <formula>99.99</formula>
    </cfRule>
  </conditionalFormatting>
  <conditionalFormatting sqref="Y40">
    <cfRule type="cellIs" dxfId="35" priority="37" stopIfTrue="1" operator="lessThan">
      <formula>69.99</formula>
    </cfRule>
    <cfRule type="cellIs" dxfId="34" priority="38" stopIfTrue="1" operator="greaterThanOrEqual">
      <formula>100</formula>
    </cfRule>
    <cfRule type="cellIs" dxfId="33" priority="39" stopIfTrue="1" operator="between">
      <formula>70</formula>
      <formula>99.99</formula>
    </cfRule>
  </conditionalFormatting>
  <conditionalFormatting sqref="Y49">
    <cfRule type="cellIs" dxfId="32" priority="34" stopIfTrue="1" operator="lessThan">
      <formula>69.99</formula>
    </cfRule>
    <cfRule type="cellIs" dxfId="31" priority="35" stopIfTrue="1" operator="greaterThanOrEqual">
      <formula>100</formula>
    </cfRule>
    <cfRule type="cellIs" dxfId="30" priority="36" stopIfTrue="1" operator="between">
      <formula>70</formula>
      <formula>99.99</formula>
    </cfRule>
  </conditionalFormatting>
  <conditionalFormatting sqref="Z40">
    <cfRule type="cellIs" dxfId="29" priority="31" stopIfTrue="1" operator="lessThan">
      <formula>69.99</formula>
    </cfRule>
    <cfRule type="cellIs" dxfId="28" priority="32" stopIfTrue="1" operator="greaterThanOrEqual">
      <formula>100</formula>
    </cfRule>
    <cfRule type="cellIs" dxfId="27" priority="33" stopIfTrue="1" operator="between">
      <formula>70</formula>
      <formula>99.99</formula>
    </cfRule>
  </conditionalFormatting>
  <conditionalFormatting sqref="AC7:AC72">
    <cfRule type="cellIs" dxfId="26" priority="25" stopIfTrue="1" operator="lessThan">
      <formula>69.99</formula>
    </cfRule>
    <cfRule type="cellIs" dxfId="25" priority="26" stopIfTrue="1" operator="greaterThanOrEqual">
      <formula>100</formula>
    </cfRule>
    <cfRule type="cellIs" dxfId="24" priority="27" stopIfTrue="1" operator="between">
      <formula>70</formula>
      <formula>99.99</formula>
    </cfRule>
  </conditionalFormatting>
  <conditionalFormatting sqref="AE57">
    <cfRule type="cellIs" dxfId="23" priority="4" stopIfTrue="1" operator="lessThan">
      <formula>69.99</formula>
    </cfRule>
    <cfRule type="cellIs" dxfId="22" priority="5" stopIfTrue="1" operator="greaterThanOrEqual">
      <formula>100</formula>
    </cfRule>
    <cfRule type="cellIs" dxfId="21" priority="6" stopIfTrue="1" operator="between">
      <formula>70</formula>
      <formula>99.99</formula>
    </cfRule>
  </conditionalFormatting>
  <conditionalFormatting sqref="AD7:AD9 AD12:AD13 AD15 AD17:AD18 AD20 AD30:AD31 AD36 AD39 AD46 AD51 AD53 AD56:AD57 AD59 AD64:AD65 AD70">
    <cfRule type="cellIs" dxfId="20" priority="22" stopIfTrue="1" operator="lessThan">
      <formula>69.99</formula>
    </cfRule>
    <cfRule type="cellIs" dxfId="19" priority="23" stopIfTrue="1" operator="greaterThanOrEqual">
      <formula>100</formula>
    </cfRule>
    <cfRule type="cellIs" dxfId="18" priority="24" stopIfTrue="1" operator="between">
      <formula>70</formula>
      <formula>99.99</formula>
    </cfRule>
  </conditionalFormatting>
  <conditionalFormatting sqref="AE7">
    <cfRule type="cellIs" dxfId="17" priority="19" stopIfTrue="1" operator="lessThan">
      <formula>69.99</formula>
    </cfRule>
    <cfRule type="cellIs" dxfId="16" priority="20" stopIfTrue="1" operator="greaterThanOrEqual">
      <formula>100</formula>
    </cfRule>
    <cfRule type="cellIs" dxfId="15" priority="21" stopIfTrue="1" operator="between">
      <formula>70</formula>
      <formula>99.99</formula>
    </cfRule>
  </conditionalFormatting>
  <conditionalFormatting sqref="AE18">
    <cfRule type="cellIs" dxfId="14" priority="16" stopIfTrue="1" operator="lessThan">
      <formula>69.99</formula>
    </cfRule>
    <cfRule type="cellIs" dxfId="13" priority="17" stopIfTrue="1" operator="greaterThanOrEqual">
      <formula>100</formula>
    </cfRule>
    <cfRule type="cellIs" dxfId="12" priority="18" stopIfTrue="1" operator="between">
      <formula>70</formula>
      <formula>99.99</formula>
    </cfRule>
  </conditionalFormatting>
  <conditionalFormatting sqref="AD40">
    <cfRule type="cellIs" dxfId="11" priority="13" stopIfTrue="1" operator="lessThan">
      <formula>69.99</formula>
    </cfRule>
    <cfRule type="cellIs" dxfId="10" priority="14" stopIfTrue="1" operator="greaterThanOrEqual">
      <formula>100</formula>
    </cfRule>
    <cfRule type="cellIs" dxfId="9" priority="15" stopIfTrue="1" operator="between">
      <formula>70</formula>
      <formula>99.99</formula>
    </cfRule>
  </conditionalFormatting>
  <conditionalFormatting sqref="AD49">
    <cfRule type="cellIs" dxfId="8" priority="10" stopIfTrue="1" operator="lessThan">
      <formula>69.99</formula>
    </cfRule>
    <cfRule type="cellIs" dxfId="7" priority="11" stopIfTrue="1" operator="greaterThanOrEqual">
      <formula>100</formula>
    </cfRule>
    <cfRule type="cellIs" dxfId="6" priority="12" stopIfTrue="1" operator="between">
      <formula>70</formula>
      <formula>99.99</formula>
    </cfRule>
  </conditionalFormatting>
  <conditionalFormatting sqref="AE40">
    <cfRule type="cellIs" dxfId="5" priority="7" stopIfTrue="1" operator="lessThan">
      <formula>69.99</formula>
    </cfRule>
    <cfRule type="cellIs" dxfId="4" priority="8" stopIfTrue="1" operator="greaterThanOrEqual">
      <formula>100</formula>
    </cfRule>
    <cfRule type="cellIs" dxfId="3" priority="9" stopIfTrue="1" operator="between">
      <formula>70</formula>
      <formula>99.99</formula>
    </cfRule>
  </conditionalFormatting>
  <conditionalFormatting sqref="S7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Focos-objetivos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Aguilera Wilches</cp:lastModifiedBy>
  <cp:lastPrinted>2018-01-29T18:54:04Z</cp:lastPrinted>
  <dcterms:created xsi:type="dcterms:W3CDTF">2017-08-17T02:04:28Z</dcterms:created>
  <dcterms:modified xsi:type="dcterms:W3CDTF">2018-01-29T18:56:27Z</dcterms:modified>
</cp:coreProperties>
</file>