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8\WEB\"/>
    </mc:Choice>
  </mc:AlternateContent>
  <bookViews>
    <workbookView xWindow="0" yWindow="0" windowWidth="28800" windowHeight="12225"/>
  </bookViews>
  <sheets>
    <sheet name=" Resumen Proceso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 l="1"/>
  <c r="AE7" i="1" s="1"/>
  <c r="AC7" i="1"/>
  <c r="AA8" i="1"/>
  <c r="AB7" i="1"/>
  <c r="AA7" i="1"/>
  <c r="AD34" i="1"/>
  <c r="V34" i="1"/>
  <c r="N34" i="1"/>
  <c r="N24" i="1"/>
  <c r="M34" i="1"/>
  <c r="M24" i="1"/>
  <c r="M18" i="1"/>
  <c r="M17" i="1"/>
  <c r="M16" i="1"/>
  <c r="M15" i="1"/>
  <c r="M11" i="1"/>
  <c r="Y33" i="1" l="1"/>
  <c r="Y24" i="1"/>
  <c r="Z24" i="1" s="1"/>
  <c r="U33" i="1"/>
  <c r="U24" i="1"/>
  <c r="V24" i="1" s="1"/>
  <c r="Q24" i="1"/>
  <c r="R24" i="1" s="1"/>
  <c r="Q33" i="1"/>
  <c r="I33" i="1"/>
  <c r="J33" i="1" s="1"/>
  <c r="I24" i="1"/>
  <c r="J24" i="1" s="1"/>
  <c r="I32" i="1"/>
  <c r="Y14" i="1"/>
  <c r="Y13" i="1"/>
  <c r="Z11" i="1" s="1"/>
  <c r="Y12" i="1"/>
  <c r="Y11" i="1"/>
  <c r="M14" i="1"/>
  <c r="N11" i="1" s="1"/>
  <c r="Y16" i="1"/>
  <c r="Y15" i="1"/>
  <c r="Z15" i="1" s="1"/>
  <c r="M19" i="1"/>
  <c r="N15" i="1" s="1"/>
  <c r="H17" i="1"/>
  <c r="I17" i="1"/>
  <c r="I15" i="1"/>
  <c r="Y8" i="1"/>
  <c r="Y7" i="1"/>
  <c r="Z7" i="1" s="1"/>
  <c r="M28" i="1"/>
  <c r="M27" i="1"/>
  <c r="Q28" i="1"/>
  <c r="Q27" i="1"/>
  <c r="Q7" i="1"/>
  <c r="Q8" i="1"/>
  <c r="M7" i="1"/>
  <c r="N7" i="1" s="1"/>
  <c r="M10" i="1"/>
  <c r="M9" i="1"/>
  <c r="M8" i="1"/>
  <c r="I10" i="1"/>
  <c r="J10" i="1" s="1"/>
  <c r="I9" i="1"/>
  <c r="J9" i="1" s="1"/>
  <c r="I8" i="1"/>
  <c r="J8" i="1" s="1"/>
  <c r="I7" i="1"/>
  <c r="J7" i="1" s="1"/>
  <c r="AB8" i="1"/>
  <c r="AA9" i="1"/>
  <c r="AB9" i="1"/>
  <c r="AA10" i="1"/>
  <c r="AB10" i="1"/>
  <c r="Y9" i="1"/>
  <c r="Y10" i="1"/>
  <c r="U8" i="1"/>
  <c r="U9" i="1"/>
  <c r="U10" i="1"/>
  <c r="Q9" i="1"/>
  <c r="Q10" i="1"/>
  <c r="Y34" i="1"/>
  <c r="Z34" i="1" s="1"/>
  <c r="Y25" i="1"/>
  <c r="Z25" i="1" s="1"/>
  <c r="Y26" i="1"/>
  <c r="Y27" i="1"/>
  <c r="Y28" i="1"/>
  <c r="Y17" i="1"/>
  <c r="Y18" i="1"/>
  <c r="Y19" i="1"/>
  <c r="Y20" i="1"/>
  <c r="Y21" i="1"/>
  <c r="Y22" i="1"/>
  <c r="Y23" i="1"/>
  <c r="Y29" i="1"/>
  <c r="Y30" i="1"/>
  <c r="Y31" i="1"/>
  <c r="Y32" i="1"/>
  <c r="U34" i="1"/>
  <c r="U25" i="1"/>
  <c r="U26" i="1"/>
  <c r="U27" i="1"/>
  <c r="U28" i="1"/>
  <c r="U15" i="1"/>
  <c r="U16" i="1"/>
  <c r="U17" i="1"/>
  <c r="U18" i="1"/>
  <c r="U19" i="1"/>
  <c r="U20" i="1"/>
  <c r="U21" i="1"/>
  <c r="U22" i="1"/>
  <c r="U23" i="1"/>
  <c r="U29" i="1"/>
  <c r="U30" i="1"/>
  <c r="U31" i="1"/>
  <c r="U11" i="1"/>
  <c r="V11" i="1" s="1"/>
  <c r="U12" i="1"/>
  <c r="U13" i="1"/>
  <c r="U14" i="1"/>
  <c r="U32" i="1"/>
  <c r="U7" i="1"/>
  <c r="V7" i="1" s="1"/>
  <c r="Q34" i="1"/>
  <c r="R34" i="1" s="1"/>
  <c r="Q25" i="1"/>
  <c r="R25" i="1" s="1"/>
  <c r="Q26" i="1"/>
  <c r="Q15" i="1"/>
  <c r="R15" i="1" s="1"/>
  <c r="Q16" i="1"/>
  <c r="Q17" i="1"/>
  <c r="Q18" i="1"/>
  <c r="Q19" i="1"/>
  <c r="Q20" i="1"/>
  <c r="Q21" i="1"/>
  <c r="Q22" i="1"/>
  <c r="Q23" i="1"/>
  <c r="Q29" i="1"/>
  <c r="Q30" i="1"/>
  <c r="Q31" i="1"/>
  <c r="Q11" i="1"/>
  <c r="R11" i="1" s="1"/>
  <c r="Q12" i="1"/>
  <c r="Q13" i="1"/>
  <c r="Q14" i="1"/>
  <c r="Q32" i="1"/>
  <c r="M25" i="1"/>
  <c r="M26" i="1"/>
  <c r="M29" i="1"/>
  <c r="M30" i="1"/>
  <c r="N25" i="1" s="1"/>
  <c r="M31" i="1"/>
  <c r="M12" i="1"/>
  <c r="M13" i="1"/>
  <c r="M32" i="1"/>
  <c r="M33" i="1"/>
  <c r="V15" i="1" l="1"/>
  <c r="V25" i="1"/>
  <c r="R7" i="1"/>
  <c r="AC10" i="1"/>
  <c r="AC8" i="1"/>
  <c r="AC9" i="1"/>
  <c r="AB34" i="1" l="1"/>
  <c r="AA34" i="1"/>
  <c r="AC34" i="1" l="1"/>
  <c r="AB20" i="1"/>
  <c r="AA20" i="1"/>
  <c r="AA19" i="1"/>
  <c r="I19" i="1"/>
  <c r="J19" i="1" s="1"/>
  <c r="AB19" i="1"/>
  <c r="AA18" i="1"/>
  <c r="AA17" i="1"/>
  <c r="AA26" i="1"/>
  <c r="AB25" i="1"/>
  <c r="AB26" i="1"/>
  <c r="AB27" i="1"/>
  <c r="AB28" i="1"/>
  <c r="AB15" i="1"/>
  <c r="AB16" i="1"/>
  <c r="AB17" i="1"/>
  <c r="AB18" i="1"/>
  <c r="AB21" i="1"/>
  <c r="AB22" i="1"/>
  <c r="AB23" i="1"/>
  <c r="AB29" i="1"/>
  <c r="AB30" i="1"/>
  <c r="AB31" i="1"/>
  <c r="AB11" i="1"/>
  <c r="AB12" i="1"/>
  <c r="AB13" i="1"/>
  <c r="AB14" i="1"/>
  <c r="AB32" i="1"/>
  <c r="AB24" i="1"/>
  <c r="AB33" i="1"/>
  <c r="AA25" i="1"/>
  <c r="AA27" i="1"/>
  <c r="AA28" i="1"/>
  <c r="AA15" i="1"/>
  <c r="AA16" i="1"/>
  <c r="AA21" i="1"/>
  <c r="AA22" i="1"/>
  <c r="AA23" i="1"/>
  <c r="AA29" i="1"/>
  <c r="AA30" i="1"/>
  <c r="AA31" i="1"/>
  <c r="AA11" i="1"/>
  <c r="AA12" i="1"/>
  <c r="AA13" i="1"/>
  <c r="AA14" i="1"/>
  <c r="AA32" i="1"/>
  <c r="AA24" i="1"/>
  <c r="AA33" i="1"/>
  <c r="I34" i="1"/>
  <c r="J34" i="1" s="1"/>
  <c r="AC30" i="1" l="1"/>
  <c r="AC11" i="1"/>
  <c r="AC27" i="1"/>
  <c r="AC24" i="1"/>
  <c r="AD24" i="1" s="1"/>
  <c r="AC32" i="1"/>
  <c r="AC12" i="1"/>
  <c r="AC22" i="1"/>
  <c r="AC16" i="1"/>
  <c r="AC31" i="1"/>
  <c r="AC21" i="1"/>
  <c r="AC33" i="1"/>
  <c r="AC14" i="1"/>
  <c r="AC29" i="1"/>
  <c r="AC18" i="1"/>
  <c r="AC19" i="1"/>
  <c r="AC20" i="1"/>
  <c r="AC13" i="1"/>
  <c r="AC23" i="1"/>
  <c r="AC17" i="1"/>
  <c r="AC15" i="1"/>
  <c r="I13" i="1"/>
  <c r="J13" i="1" s="1"/>
  <c r="AD11" i="1" l="1"/>
  <c r="AD15" i="1"/>
  <c r="I16" i="1"/>
  <c r="J16" i="1" s="1"/>
  <c r="J17" i="1" l="1"/>
  <c r="AC25" i="1"/>
  <c r="I25" i="1"/>
  <c r="J25" i="1" s="1"/>
  <c r="I26" i="1"/>
  <c r="J26" i="1" s="1"/>
  <c r="I27" i="1"/>
  <c r="I28" i="1"/>
  <c r="J28" i="1" s="1"/>
  <c r="J15" i="1"/>
  <c r="I18" i="1"/>
  <c r="J18" i="1" s="1"/>
  <c r="I20" i="1"/>
  <c r="J20" i="1" s="1"/>
  <c r="I21" i="1"/>
  <c r="J21" i="1" s="1"/>
  <c r="I22" i="1"/>
  <c r="J22" i="1" s="1"/>
  <c r="I23" i="1"/>
  <c r="I29" i="1"/>
  <c r="I30" i="1"/>
  <c r="I31" i="1"/>
  <c r="I11" i="1"/>
  <c r="J11" i="1" s="1"/>
  <c r="I12" i="1"/>
  <c r="J12" i="1" s="1"/>
  <c r="I14" i="1"/>
  <c r="J14" i="1" s="1"/>
  <c r="J32" i="1"/>
  <c r="AC28" i="1" l="1"/>
  <c r="AC26" i="1"/>
  <c r="AD25" i="1" s="1"/>
  <c r="J31" i="1"/>
  <c r="J30" i="1"/>
  <c r="J29" i="1"/>
  <c r="J23" i="1"/>
  <c r="J27" i="1"/>
</calcChain>
</file>

<file path=xl/sharedStrings.xml><?xml version="1.0" encoding="utf-8"?>
<sst xmlns="http://schemas.openxmlformats.org/spreadsheetml/2006/main" count="181" uniqueCount="113">
  <si>
    <t xml:space="preserve"> </t>
  </si>
  <si>
    <t>AGENCIA NACIONAL DE INFRAESTRUCTURA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</si>
  <si>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</si>
  <si>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</si>
  <si>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</si>
  <si>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</si>
  <si>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</si>
  <si>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</si>
  <si>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</si>
  <si>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</si>
  <si>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Meta Trim 1</t>
  </si>
  <si>
    <t>Avance Trim 1</t>
  </si>
  <si>
    <t>Resultado actividad trimestre 1 (%)</t>
  </si>
  <si>
    <t>Meta Trim 2</t>
  </si>
  <si>
    <t>Avance Trim 2</t>
  </si>
  <si>
    <t>Resultado actividad trimestre 2 (%)</t>
  </si>
  <si>
    <t>Meta Trim 3</t>
  </si>
  <si>
    <t>Avance Trim 3</t>
  </si>
  <si>
    <t>Resultado actividad trimestre 3 (%)</t>
  </si>
  <si>
    <t>Meta Trim 4</t>
  </si>
  <si>
    <t>Avance Trim 4</t>
  </si>
  <si>
    <t>Resultado actividad trimestre 4 (%)</t>
  </si>
  <si>
    <t>Vice
Estructuración</t>
  </si>
  <si>
    <t>Presidencia</t>
  </si>
  <si>
    <t>Vice Planeación</t>
  </si>
  <si>
    <t xml:space="preserve">2.1. Gestionar adecuadamente la etapa de pre-construcción de los proyectos para su terminación oportuna, garantizando el uso eficiente de recursos. </t>
  </si>
  <si>
    <t>Vice Gestión Contractual</t>
  </si>
  <si>
    <t>Oficina de Comunicaciones</t>
  </si>
  <si>
    <t>Resultado actividad Trimestre acumulado (%)</t>
  </si>
  <si>
    <t>PLANEACIÓN ESTRATÉGICA AÑO 2018</t>
  </si>
  <si>
    <t>PRIMER TRIMESTRE</t>
  </si>
  <si>
    <t>Foco 1. Desarrollar infraestructura de transporte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</si>
  <si>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</si>
  <si>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</si>
  <si>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institucional</t>
  </si>
  <si>
    <t>1.1.Estructurar y adjudicar proyectos de INICIATIVA PÚBLICA</t>
  </si>
  <si>
    <t>Estructurar los proyectos Ruta del Sol I, Nueva Malla Víal del Valle del Cauca y Puerto Salgar - San Roque</t>
  </si>
  <si>
    <t>Estructurar la operación y mantenimiento de los aeropuertos a entregar por la AEROCIVIL</t>
  </si>
  <si>
    <t>Finalizar la estructuración del Aeropuerto El Dorado II</t>
  </si>
  <si>
    <t>Estructurar el CAEB Complejo de Actividades Económicas de Buenaventura</t>
  </si>
  <si>
    <t>Proyecto</t>
  </si>
  <si>
    <t>1.2. Aprobar y Adjudicar proyectos de INICIATIVA PRIVADA</t>
  </si>
  <si>
    <t>Adjudicar 2 proyectos bajo el esquema 4G (ALO Sur y Accesos Norte II)</t>
  </si>
  <si>
    <t>1.3.Desarrollar e Implementar el PMT</t>
  </si>
  <si>
    <t>Elaborar convenios tipo para el desarrollo de acuerdos de infraestructura de accesos a las ciudades</t>
  </si>
  <si>
    <t>Elaborar un manual de especificaciones técnicas para la construcción de accesos urbanos</t>
  </si>
  <si>
    <t>Documento</t>
  </si>
  <si>
    <t>1.4. Generar nuevas fuentes de recursos propios para el desarrollo de los proyectos y operación de la ANI</t>
  </si>
  <si>
    <t>Evaluar la viabilidad de la creación de un fondo que permita el uso del valor residual de concesiones como fuente de pago para futuros proyectos  de infraestructura</t>
  </si>
  <si>
    <t>Explorar otras fuentes de financiación para el desarrollo de proyectos (Obras por valorización)</t>
  </si>
  <si>
    <t>Vicepresidencia de Gestión Contractual</t>
  </si>
  <si>
    <t>Suscribir actas de inicio de construcción de proyectos 4G ( Bmanga -Pamplona, Accesos Norte 1)</t>
  </si>
  <si>
    <t>Vicepresidencia Ejecutiva</t>
  </si>
  <si>
    <t>Suscribir actas de inicio de construcción de proyectos 4G (Puerta del Hierro,  Cúcuta - Pamplona, Tercer Carril,  Pacífico I y Mulaló - Loboguerrero)</t>
  </si>
  <si>
    <t>Acta</t>
  </si>
  <si>
    <t>2.2 Garantizar la ejecución de obras y planes de inversión</t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</si>
  <si>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</si>
  <si>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</si>
  <si>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</si>
  <si>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</si>
  <si>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</si>
  <si>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</si>
  <si>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Km</t>
  </si>
  <si>
    <t>1,5 billones $</t>
  </si>
  <si>
    <t>6,5 billones $</t>
  </si>
  <si>
    <t>billones $</t>
  </si>
  <si>
    <t>Unidad</t>
  </si>
  <si>
    <r>
      <t xml:space="preserve">Construir nuevos Kilómetros de Calzada - </t>
    </r>
    <r>
      <rPr>
        <sz val="10"/>
        <color indexed="8"/>
        <rFont val="Arial Narrow"/>
        <family val="2"/>
      </rPr>
      <t>Vicepresidencia de Gestión Contractual</t>
    </r>
  </si>
  <si>
    <t xml:space="preserve">Vice Gestión Contractual </t>
  </si>
  <si>
    <t>Vice  Ejecutiva</t>
  </si>
  <si>
    <t>Vice Gestión Contractua</t>
  </si>
  <si>
    <t>Vice Ejecutiva</t>
  </si>
  <si>
    <t>2.3 Desarrollar e implementar herramientas, metodologías y sistemas para el control y seguimiento integral y eficiente de los proyectos</t>
  </si>
  <si>
    <t>Implementar la primera fase de la plataforma Super Visor</t>
  </si>
  <si>
    <t>Fase</t>
  </si>
  <si>
    <t>Monitorear y hacer seguimiento a los proyectos a través de PINES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</si>
  <si>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</si>
  <si>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</si>
  <si>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 </t>
  </si>
  <si>
    <t>3.1. Fortalecer las estrategias y herramientas que garanticen transparencia y confiabilidad en todas las gestiones de la entidad</t>
  </si>
  <si>
    <t>Vicepresidencia Adminsitrativa y Financiera</t>
  </si>
  <si>
    <t xml:space="preserve">Fortalecer la cultura de la transparencia a través del diseño e implementación de herramientas que permitan la adopción de la política institucional de transparencia
</t>
  </si>
  <si>
    <t>Campaña</t>
  </si>
  <si>
    <t>Vicepresidencia Administrativa y Financiera</t>
  </si>
  <si>
    <t>Fortalecer la cultura de la transparencia a través de la divulgación de información actualizada de los proyectos en la página web (Infraestructura abierta)</t>
  </si>
  <si>
    <t>Página</t>
  </si>
  <si>
    <t>Formular el esquema de Gobierno Corporativo de la Agencia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</si>
  <si>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</si>
  <si>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</si>
  <si>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</si>
  <si>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</si>
  <si>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</si>
  <si>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</si>
  <si>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</si>
  <si>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</si>
  <si>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</si>
  <si>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</si>
  <si>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Resultado-Promedio ANI (%)</t>
  </si>
  <si>
    <t>Proceso</t>
  </si>
  <si>
    <t>RESUMEN POR PROCESOS (%)</t>
  </si>
  <si>
    <t>Resultado Proceso Trimestre 1 (%)</t>
  </si>
  <si>
    <t>Resultado Proceso  Trimestre 2 (%)</t>
  </si>
  <si>
    <t>Resultado Proceso Trimestre 3 (%)</t>
  </si>
  <si>
    <t>Resultado Proceso Trimestre 4 (%)</t>
  </si>
  <si>
    <t>Resultado Proceso Trimestre acumulado(%)</t>
  </si>
  <si>
    <t>Estructuración de Proyectos de
Infraestructura de Transporte</t>
  </si>
  <si>
    <t xml:space="preserve">Gestión Contractual y Seguimiento de Proyectos de Infraestructura de Transporte </t>
  </si>
  <si>
    <t>Transparencia,
Participación,
Servicio al
Ciudadano y
Comunicación</t>
  </si>
  <si>
    <t>Gestión de la Información y
Comunicaciones</t>
  </si>
  <si>
    <t xml:space="preserve">Sistema
Estratégico de
Planeación y
Gestión </t>
  </si>
  <si>
    <t>Gestión de la
Contratación
Pública</t>
  </si>
  <si>
    <t>Meta actividad Trimestre acumulado</t>
  </si>
  <si>
    <t>Avance actividad Trimestre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</si>
</sst>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4" fontId="7" fillId="0" borderId="34" xfId="1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5" xfId="0" applyNumberFormat="1" applyFont="1" applyFill="1" applyBorder="1" applyAlignment="1">
      <alignment horizontal="center" vertical="center"/>
    </xf>
    <xf numFmtId="37" fontId="6" fillId="5" borderId="3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37" fontId="6" fillId="0" borderId="33" xfId="0" applyNumberFormat="1" applyFont="1" applyFill="1" applyBorder="1" applyAlignment="1">
      <alignment horizontal="center" vertical="center"/>
    </xf>
    <xf numFmtId="37" fontId="6" fillId="6" borderId="35" xfId="0" applyNumberFormat="1" applyFont="1" applyFill="1" applyBorder="1" applyAlignment="1">
      <alignment horizontal="center" vertical="center"/>
    </xf>
    <xf numFmtId="37" fontId="9" fillId="7" borderId="35" xfId="0" applyNumberFormat="1" applyFont="1" applyFill="1" applyBorder="1" applyAlignment="1">
      <alignment horizontal="center" vertical="center"/>
    </xf>
    <xf numFmtId="37" fontId="6" fillId="0" borderId="5" xfId="0" applyNumberFormat="1" applyFont="1" applyFill="1" applyBorder="1" applyAlignment="1">
      <alignment horizontal="center" vertical="center" wrapText="1"/>
    </xf>
    <xf numFmtId="37" fontId="6" fillId="0" borderId="5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0" xfId="0" applyFont="1" applyFill="1" applyBorder="1" applyAlignment="1">
      <alignment horizontal="center" vertical="center" wrapText="1"/>
    </xf>
    <xf numFmtId="37" fontId="6" fillId="10" borderId="37" xfId="0" applyNumberFormat="1" applyFont="1" applyFill="1" applyBorder="1" applyAlignment="1">
      <alignment horizontal="center" vertical="center" wrapText="1"/>
    </xf>
    <xf numFmtId="37" fontId="6" fillId="0" borderId="9" xfId="0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37" fontId="6" fillId="0" borderId="19" xfId="0" applyNumberFormat="1" applyFont="1" applyFill="1" applyBorder="1" applyAlignment="1">
      <alignment horizontal="center" vertical="center"/>
    </xf>
    <xf numFmtId="37" fontId="6" fillId="4" borderId="20" xfId="0" applyNumberFormat="1" applyFont="1" applyFill="1" applyBorder="1" applyAlignment="1">
      <alignment horizontal="center" vertical="center"/>
    </xf>
    <xf numFmtId="37" fontId="6" fillId="5" borderId="23" xfId="0" applyNumberFormat="1" applyFont="1" applyFill="1" applyBorder="1" applyAlignment="1">
      <alignment horizontal="center" vertical="center"/>
    </xf>
    <xf numFmtId="37" fontId="6" fillId="6" borderId="23" xfId="0" applyNumberFormat="1" applyFont="1" applyFill="1" applyBorder="1" applyAlignment="1">
      <alignment horizontal="center" vertical="center"/>
    </xf>
    <xf numFmtId="37" fontId="9" fillId="7" borderId="23" xfId="0" applyNumberFormat="1" applyFont="1" applyFill="1" applyBorder="1" applyAlignment="1">
      <alignment horizontal="center" vertical="center"/>
    </xf>
    <xf numFmtId="37" fontId="6" fillId="0" borderId="25" xfId="0" applyNumberFormat="1" applyFont="1" applyFill="1" applyBorder="1" applyAlignment="1">
      <alignment horizontal="center" vertical="center"/>
    </xf>
    <xf numFmtId="37" fontId="6" fillId="4" borderId="14" xfId="0" applyNumberFormat="1" applyFont="1" applyFill="1" applyBorder="1" applyAlignment="1">
      <alignment horizontal="center" vertical="center"/>
    </xf>
    <xf numFmtId="37" fontId="6" fillId="5" borderId="27" xfId="0" applyNumberFormat="1" applyFont="1" applyFill="1" applyBorder="1" applyAlignment="1">
      <alignment horizontal="center" vertical="center"/>
    </xf>
    <xf numFmtId="37" fontId="6" fillId="6" borderId="27" xfId="0" applyNumberFormat="1" applyFont="1" applyFill="1" applyBorder="1" applyAlignment="1">
      <alignment horizontal="center" vertical="center"/>
    </xf>
    <xf numFmtId="37" fontId="9" fillId="7" borderId="27" xfId="0" applyNumberFormat="1" applyFont="1" applyFill="1" applyBorder="1" applyAlignment="1">
      <alignment horizontal="center" vertical="center"/>
    </xf>
    <xf numFmtId="37" fontId="6" fillId="0" borderId="28" xfId="0" applyNumberFormat="1" applyFont="1" applyFill="1" applyBorder="1" applyAlignment="1">
      <alignment horizontal="center" vertical="center"/>
    </xf>
    <xf numFmtId="37" fontId="6" fillId="5" borderId="30" xfId="0" applyNumberFormat="1" applyFont="1" applyFill="1" applyBorder="1" applyAlignment="1">
      <alignment horizontal="center" vertical="center"/>
    </xf>
    <xf numFmtId="37" fontId="6" fillId="6" borderId="30" xfId="0" applyNumberFormat="1" applyFont="1" applyFill="1" applyBorder="1" applyAlignment="1">
      <alignment horizontal="center" vertical="center"/>
    </xf>
    <xf numFmtId="37" fontId="9" fillId="7" borderId="30" xfId="0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center"/>
    </xf>
    <xf numFmtId="37" fontId="6" fillId="6" borderId="17" xfId="0" applyNumberFormat="1" applyFont="1" applyFill="1" applyBorder="1" applyAlignment="1">
      <alignment horizontal="center" vertical="center"/>
    </xf>
    <xf numFmtId="37" fontId="9" fillId="7" borderId="17" xfId="0" applyNumberFormat="1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 wrapText="1"/>
    </xf>
    <xf numFmtId="37" fontId="6" fillId="10" borderId="36" xfId="0" applyNumberFormat="1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37" fontId="6" fillId="10" borderId="39" xfId="0" applyNumberFormat="1" applyFont="1" applyFill="1" applyBorder="1" applyAlignment="1">
      <alignment horizontal="center" vertical="center"/>
    </xf>
    <xf numFmtId="39" fontId="6" fillId="5" borderId="23" xfId="0" applyNumberFormat="1" applyFont="1" applyFill="1" applyBorder="1" applyAlignment="1">
      <alignment horizontal="center" vertical="center"/>
    </xf>
    <xf numFmtId="39" fontId="6" fillId="6" borderId="23" xfId="0" applyNumberFormat="1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37" fontId="6" fillId="10" borderId="38" xfId="0" applyNumberFormat="1" applyFont="1" applyFill="1" applyBorder="1" applyAlignment="1">
      <alignment horizontal="center" vertical="center"/>
    </xf>
    <xf numFmtId="39" fontId="6" fillId="0" borderId="14" xfId="0" applyNumberFormat="1" applyFont="1" applyFill="1" applyBorder="1" applyAlignment="1">
      <alignment horizontal="center" vertical="center"/>
    </xf>
    <xf numFmtId="37" fontId="6" fillId="4" borderId="23" xfId="0" applyNumberFormat="1" applyFont="1" applyFill="1" applyBorder="1" applyAlignment="1">
      <alignment horizontal="center" vertical="center"/>
    </xf>
    <xf numFmtId="37" fontId="6" fillId="4" borderId="27" xfId="0" applyNumberFormat="1" applyFont="1" applyFill="1" applyBorder="1" applyAlignment="1">
      <alignment horizontal="center" vertical="center"/>
    </xf>
    <xf numFmtId="37" fontId="6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10" borderId="9" xfId="0" applyFont="1" applyFill="1" applyBorder="1" applyAlignment="1">
      <alignment horizontal="justify" vertical="center" wrapText="1"/>
    </xf>
    <xf numFmtId="39" fontId="9" fillId="7" borderId="23" xfId="0" applyNumberFormat="1" applyFont="1" applyFill="1" applyBorder="1" applyAlignment="1">
      <alignment horizontal="center" vertical="center"/>
    </xf>
    <xf numFmtId="39" fontId="6" fillId="0" borderId="5" xfId="0" applyNumberFormat="1" applyFont="1" applyFill="1" applyBorder="1" applyAlignment="1">
      <alignment horizontal="center" vertical="center" wrapText="1"/>
    </xf>
    <xf numFmtId="39" fontId="6" fillId="0" borderId="5" xfId="0" applyNumberFormat="1" applyFont="1" applyFill="1" applyBorder="1" applyAlignment="1">
      <alignment horizontal="center" vertical="center"/>
    </xf>
    <xf numFmtId="39" fontId="6" fillId="0" borderId="25" xfId="0" applyNumberFormat="1" applyFont="1" applyFill="1" applyBorder="1" applyAlignment="1">
      <alignment horizontal="center" vertical="center"/>
    </xf>
    <xf numFmtId="39" fontId="6" fillId="5" borderId="27" xfId="0" applyNumberFormat="1" applyFont="1" applyFill="1" applyBorder="1" applyAlignment="1">
      <alignment horizontal="center" vertical="center"/>
    </xf>
    <xf numFmtId="39" fontId="6" fillId="6" borderId="27" xfId="0" applyNumberFormat="1" applyFont="1" applyFill="1" applyBorder="1" applyAlignment="1">
      <alignment horizontal="center" vertical="center"/>
    </xf>
    <xf numFmtId="39" fontId="9" fillId="7" borderId="27" xfId="0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4" fontId="7" fillId="0" borderId="15" xfId="1" applyNumberFormat="1" applyFont="1" applyFill="1" applyBorder="1" applyAlignment="1">
      <alignment horizontal="center" vertical="center"/>
    </xf>
    <xf numFmtId="4" fontId="7" fillId="0" borderId="31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justify" vertical="center" wrapText="1"/>
    </xf>
    <xf numFmtId="4" fontId="8" fillId="0" borderId="22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7" fillId="0" borderId="15" xfId="1" applyNumberFormat="1" applyFont="1" applyFill="1" applyBorder="1" applyAlignment="1">
      <alignment horizontal="center" vertical="center"/>
    </xf>
    <xf numFmtId="4" fontId="7" fillId="0" borderId="31" xfId="1" applyNumberFormat="1" applyFont="1" applyFill="1" applyBorder="1" applyAlignment="1">
      <alignment horizontal="center" vertical="center"/>
    </xf>
    <xf numFmtId="4" fontId="8" fillId="0" borderId="37" xfId="1" applyNumberFormat="1" applyFont="1" applyFill="1" applyBorder="1" applyAlignment="1">
      <alignment horizontal="center" vertical="center"/>
    </xf>
    <xf numFmtId="37" fontId="6" fillId="4" borderId="36" xfId="0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37" fontId="6" fillId="4" borderId="39" xfId="0" applyNumberFormat="1" applyFont="1" applyFill="1" applyBorder="1" applyAlignment="1">
      <alignment horizontal="center" vertical="center"/>
    </xf>
    <xf numFmtId="37" fontId="6" fillId="4" borderId="37" xfId="0" applyNumberFormat="1" applyFont="1" applyFill="1" applyBorder="1" applyAlignment="1">
      <alignment horizontal="center" vertical="center"/>
    </xf>
    <xf numFmtId="39" fontId="6" fillId="10" borderId="38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39" fontId="6" fillId="0" borderId="19" xfId="0" applyNumberFormat="1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justify" vertical="center" wrapText="1"/>
    </xf>
    <xf numFmtId="0" fontId="6" fillId="10" borderId="23" xfId="0" applyFont="1" applyFill="1" applyBorder="1" applyAlignment="1">
      <alignment horizontal="justify" vertical="center" wrapText="1"/>
    </xf>
    <xf numFmtId="0" fontId="6" fillId="10" borderId="30" xfId="0" applyFont="1" applyFill="1" applyBorder="1" applyAlignment="1">
      <alignment horizontal="justify" vertical="center" wrapText="1"/>
    </xf>
    <xf numFmtId="0" fontId="6" fillId="10" borderId="27" xfId="0" applyFont="1" applyFill="1" applyBorder="1" applyAlignment="1">
      <alignment horizontal="justify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7" fontId="6" fillId="0" borderId="2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37" fontId="6" fillId="0" borderId="2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37" fontId="6" fillId="0" borderId="29" xfId="0" applyNumberFormat="1" applyFont="1" applyFill="1" applyBorder="1" applyAlignment="1">
      <alignment horizontal="center"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5" borderId="43" xfId="0" applyNumberFormat="1" applyFont="1" applyFill="1" applyBorder="1" applyAlignment="1">
      <alignment horizontal="center" vertical="center"/>
    </xf>
    <xf numFmtId="37" fontId="6" fillId="5" borderId="44" xfId="0" applyNumberFormat="1" applyFont="1" applyFill="1" applyBorder="1" applyAlignment="1">
      <alignment horizontal="center" vertical="center"/>
    </xf>
    <xf numFmtId="37" fontId="6" fillId="5" borderId="7" xfId="0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7" fillId="0" borderId="37" xfId="1" applyNumberFormat="1" applyFont="1" applyFill="1" applyBorder="1" applyAlignment="1">
      <alignment horizontal="center" vertical="center"/>
    </xf>
    <xf numFmtId="4" fontId="10" fillId="0" borderId="34" xfId="1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vertical="center" wrapText="1"/>
    </xf>
    <xf numFmtId="0" fontId="6" fillId="10" borderId="4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10" borderId="34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4" xfId="0" applyNumberFormat="1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37" fontId="6" fillId="0" borderId="37" xfId="0" applyNumberFormat="1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vertical="center" wrapText="1"/>
    </xf>
    <xf numFmtId="0" fontId="6" fillId="9" borderId="5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 wrapText="1"/>
    </xf>
    <xf numFmtId="0" fontId="6" fillId="10" borderId="0" xfId="0" applyFont="1" applyFill="1" applyBorder="1" applyAlignment="1">
      <alignment vertical="center" wrapText="1"/>
    </xf>
    <xf numFmtId="0" fontId="6" fillId="10" borderId="51" xfId="0" applyFont="1" applyFill="1" applyBorder="1" applyAlignment="1">
      <alignment vertical="center" wrapText="1"/>
    </xf>
    <xf numFmtId="0" fontId="6" fillId="10" borderId="50" xfId="0" applyFont="1" applyFill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justify" vertical="center" wrapText="1"/>
    </xf>
    <xf numFmtId="0" fontId="6" fillId="10" borderId="53" xfId="0" applyFont="1" applyFill="1" applyBorder="1" applyAlignment="1">
      <alignment horizontal="justify" vertical="center" wrapText="1"/>
    </xf>
    <xf numFmtId="0" fontId="6" fillId="10" borderId="2" xfId="0" applyFont="1" applyFill="1" applyBorder="1" applyAlignment="1">
      <alignment horizontal="justify" vertical="center" wrapText="1"/>
    </xf>
    <xf numFmtId="39" fontId="6" fillId="0" borderId="49" xfId="0" applyNumberFormat="1" applyFont="1" applyFill="1" applyBorder="1" applyAlignment="1">
      <alignment horizontal="center" vertical="center"/>
    </xf>
    <xf numFmtId="164" fontId="6" fillId="4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justify" vertical="center" wrapText="1"/>
    </xf>
    <xf numFmtId="0" fontId="6" fillId="10" borderId="33" xfId="0" applyFont="1" applyFill="1" applyBorder="1" applyAlignment="1">
      <alignment horizontal="center" vertical="center" wrapText="1"/>
    </xf>
    <xf numFmtId="37" fontId="6" fillId="10" borderId="40" xfId="0" applyNumberFormat="1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 wrapText="1"/>
    </xf>
    <xf numFmtId="37" fontId="6" fillId="10" borderId="48" xfId="0" applyNumberFormat="1" applyFont="1" applyFill="1" applyBorder="1" applyAlignment="1">
      <alignment horizontal="center" vertical="center"/>
    </xf>
    <xf numFmtId="37" fontId="6" fillId="4" borderId="47" xfId="0" applyNumberFormat="1" applyFont="1" applyFill="1" applyBorder="1" applyAlignment="1">
      <alignment horizontal="center" vertical="center"/>
    </xf>
    <xf numFmtId="4" fontId="8" fillId="0" borderId="47" xfId="1" applyNumberFormat="1" applyFont="1" applyFill="1" applyBorder="1" applyAlignment="1">
      <alignment horizontal="center" vertical="center"/>
    </xf>
    <xf numFmtId="39" fontId="6" fillId="10" borderId="40" xfId="0" applyNumberFormat="1" applyFont="1" applyFill="1" applyBorder="1" applyAlignment="1">
      <alignment horizontal="center" vertical="center"/>
    </xf>
    <xf numFmtId="4" fontId="7" fillId="0" borderId="16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37" fontId="9" fillId="7" borderId="0" xfId="0" applyNumberFormat="1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justify" vertical="center" wrapText="1"/>
    </xf>
    <xf numFmtId="0" fontId="6" fillId="10" borderId="36" xfId="0" applyFont="1" applyFill="1" applyBorder="1" applyAlignment="1">
      <alignment horizontal="justify" vertical="center" wrapText="1"/>
    </xf>
    <xf numFmtId="0" fontId="6" fillId="10" borderId="37" xfId="0" applyFont="1" applyFill="1" applyBorder="1" applyAlignment="1">
      <alignment horizontal="justify" vertical="center" wrapText="1"/>
    </xf>
    <xf numFmtId="0" fontId="6" fillId="10" borderId="23" xfId="0" applyFont="1" applyFill="1" applyBorder="1" applyAlignment="1">
      <alignment vertical="top" wrapText="1"/>
    </xf>
    <xf numFmtId="0" fontId="6" fillId="1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10" fillId="0" borderId="15" xfId="1" applyNumberFormat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31" xfId="1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4" fontId="10" fillId="0" borderId="11" xfId="1" applyNumberFormat="1" applyFont="1" applyFill="1" applyBorder="1" applyAlignment="1">
      <alignment horizontal="center" vertical="center"/>
    </xf>
    <xf numFmtId="4" fontId="10" fillId="0" borderId="7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 wrapText="1"/>
    </xf>
    <xf numFmtId="4" fontId="10" fillId="0" borderId="11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4" fontId="10" fillId="0" borderId="15" xfId="1" applyNumberFormat="1" applyFont="1" applyFill="1" applyBorder="1" applyAlignment="1">
      <alignment horizontal="center" vertical="center"/>
    </xf>
    <xf numFmtId="4" fontId="10" fillId="0" borderId="18" xfId="1" applyNumberFormat="1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horizontal="center" vertical="center"/>
    </xf>
    <xf numFmtId="4" fontId="8" fillId="0" borderId="18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7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5"/>
  <sheetViews>
    <sheetView showGridLines="0" tabSelected="1" zoomScale="50" zoomScaleNormal="50" zoomScaleSheetLayoutView="25" zoomScalePageLayoutView="25" workbookViewId="0">
      <selection activeCell="E15" sqref="E15:E23"/>
    </sheetView>
  </sheetViews>
  <sheetFormatPr baseColWidth="10" defaultRowHeight="13.5" x14ac:dyDescent="0.25"/>
  <cols>
    <col min="1" max="1" width="2.7109375" style="1" customWidth="1"/>
    <col min="2" max="2" width="71.5703125" style="1" customWidth="1"/>
    <col min="3" max="3" width="64.7109375" style="1" customWidth="1"/>
    <col min="4" max="4" width="28.28515625" style="1" customWidth="1"/>
    <col min="5" max="5" width="58.28515625" style="1" customWidth="1"/>
    <col min="6" max="6" width="111.85546875" style="1" customWidth="1"/>
    <col min="7" max="7" width="28.7109375" style="2" customWidth="1"/>
    <col min="8" max="8" width="21.140625" style="1" customWidth="1"/>
    <col min="9" max="9" width="19" style="1" customWidth="1"/>
    <col min="10" max="10" width="22.42578125" style="1" customWidth="1"/>
    <col min="11" max="11" width="13" style="1" customWidth="1"/>
    <col min="12" max="12" width="17.140625" style="1" customWidth="1"/>
    <col min="13" max="13" width="22.42578125" style="1" customWidth="1"/>
    <col min="14" max="14" width="24.85546875" style="1" customWidth="1"/>
    <col min="15" max="16" width="12.42578125" style="1" hidden="1" customWidth="1"/>
    <col min="17" max="17" width="19.5703125" style="1" hidden="1" customWidth="1"/>
    <col min="18" max="18" width="36.140625" style="1" hidden="1" customWidth="1"/>
    <col min="19" max="19" width="12.85546875" style="1" hidden="1" customWidth="1"/>
    <col min="20" max="20" width="10.5703125" style="1" hidden="1" customWidth="1"/>
    <col min="21" max="21" width="17" style="1" hidden="1" customWidth="1"/>
    <col min="22" max="22" width="35.28515625" style="1" hidden="1" customWidth="1"/>
    <col min="23" max="24" width="12" style="1" hidden="1" customWidth="1"/>
    <col min="25" max="25" width="17.28515625" style="1" hidden="1" customWidth="1"/>
    <col min="26" max="26" width="33" style="1" hidden="1" customWidth="1"/>
    <col min="27" max="27" width="22.140625" style="1" customWidth="1"/>
    <col min="28" max="28" width="24.42578125" style="1" customWidth="1"/>
    <col min="29" max="29" width="25.5703125" style="1" customWidth="1"/>
    <col min="30" max="30" width="29.28515625" style="1" customWidth="1"/>
    <col min="31" max="31" width="42.140625" style="1" customWidth="1"/>
    <col min="32" max="16384" width="11.42578125" style="1"/>
  </cols>
  <sheetData>
    <row r="1" spans="2:32" ht="14.25" thickBot="1" x14ac:dyDescent="0.3">
      <c r="F1" s="1" t="s">
        <v>0</v>
      </c>
    </row>
    <row r="2" spans="2:32" ht="46.5" customHeight="1" thickBot="1" x14ac:dyDescent="0.3">
      <c r="B2" s="177" t="s">
        <v>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9"/>
    </row>
    <row r="3" spans="2:32" ht="46.5" customHeight="1" thickBot="1" x14ac:dyDescent="0.3">
      <c r="B3" s="177" t="s">
        <v>29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9"/>
    </row>
    <row r="4" spans="2:32" ht="46.5" customHeight="1" thickBot="1" x14ac:dyDescent="0.3">
      <c r="B4" s="177" t="s">
        <v>30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9"/>
    </row>
    <row r="5" spans="2:32" ht="46.5" customHeight="1" thickBot="1" x14ac:dyDescent="0.3">
      <c r="B5" s="177" t="s">
        <v>99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9"/>
    </row>
    <row r="6" spans="2:32" ht="111" customHeight="1" thickBot="1" x14ac:dyDescent="0.3">
      <c r="B6" s="3" t="s">
        <v>2</v>
      </c>
      <c r="C6" s="4" t="s">
        <v>3</v>
      </c>
      <c r="D6" s="5" t="s">
        <v>4</v>
      </c>
      <c r="E6" s="102" t="s">
        <v>98</v>
      </c>
      <c r="F6" s="4" t="s">
        <v>5</v>
      </c>
      <c r="G6" s="5" t="s">
        <v>6</v>
      </c>
      <c r="H6" s="6" t="s">
        <v>7</v>
      </c>
      <c r="I6" s="6" t="s">
        <v>8</v>
      </c>
      <c r="J6" s="6" t="s">
        <v>9</v>
      </c>
      <c r="K6" s="7" t="s">
        <v>10</v>
      </c>
      <c r="L6" s="7" t="s">
        <v>11</v>
      </c>
      <c r="M6" s="7" t="s">
        <v>12</v>
      </c>
      <c r="N6" s="103" t="s">
        <v>100</v>
      </c>
      <c r="O6" s="104" t="s">
        <v>13</v>
      </c>
      <c r="P6" s="104" t="s">
        <v>14</v>
      </c>
      <c r="Q6" s="104" t="s">
        <v>15</v>
      </c>
      <c r="R6" s="105" t="s">
        <v>101</v>
      </c>
      <c r="S6" s="106" t="s">
        <v>16</v>
      </c>
      <c r="T6" s="106" t="s">
        <v>17</v>
      </c>
      <c r="U6" s="106" t="s">
        <v>18</v>
      </c>
      <c r="V6" s="107" t="s">
        <v>102</v>
      </c>
      <c r="W6" s="108" t="s">
        <v>19</v>
      </c>
      <c r="X6" s="108" t="s">
        <v>20</v>
      </c>
      <c r="Y6" s="108" t="s">
        <v>21</v>
      </c>
      <c r="Z6" s="109" t="s">
        <v>103</v>
      </c>
      <c r="AA6" s="110" t="s">
        <v>111</v>
      </c>
      <c r="AB6" s="111" t="s">
        <v>112</v>
      </c>
      <c r="AC6" s="111" t="s">
        <v>28</v>
      </c>
      <c r="AD6" s="112" t="s">
        <v>104</v>
      </c>
      <c r="AE6" s="8" t="s">
        <v>97</v>
      </c>
    </row>
    <row r="7" spans="2:32" s="20" customFormat="1" ht="73.5" customHeight="1" thickBot="1" x14ac:dyDescent="0.3">
      <c r="B7" s="115" t="s">
        <v>31</v>
      </c>
      <c r="C7" s="116" t="s">
        <v>35</v>
      </c>
      <c r="D7" s="134" t="s">
        <v>22</v>
      </c>
      <c r="E7" s="162" t="s">
        <v>105</v>
      </c>
      <c r="F7" s="85" t="s">
        <v>36</v>
      </c>
      <c r="G7" s="44" t="s">
        <v>40</v>
      </c>
      <c r="H7" s="44">
        <v>3</v>
      </c>
      <c r="I7" s="45">
        <f t="shared" ref="I7:I34" si="0">L7+P7+T7+X7</f>
        <v>0</v>
      </c>
      <c r="J7" s="73">
        <f t="shared" ref="J7:J25" si="1">I7*100/H7</f>
        <v>0</v>
      </c>
      <c r="K7" s="10">
        <v>0</v>
      </c>
      <c r="L7" s="11">
        <v>0</v>
      </c>
      <c r="M7" s="69" t="e">
        <f t="shared" ref="M7:M19" si="2">L7*100/K7</f>
        <v>#DIV/0!</v>
      </c>
      <c r="N7" s="186" t="e">
        <f>AVERAGE(M7:M10)</f>
        <v>#DIV/0!</v>
      </c>
      <c r="O7" s="10">
        <v>1</v>
      </c>
      <c r="P7" s="12"/>
      <c r="Q7" s="24">
        <f>P7*100/O7</f>
        <v>0</v>
      </c>
      <c r="R7" s="182" t="e">
        <f>AVERAGE(Q7:Q10)</f>
        <v>#DIV/0!</v>
      </c>
      <c r="S7" s="14">
        <v>2</v>
      </c>
      <c r="T7" s="15"/>
      <c r="U7" s="24">
        <f>T7*100/S7</f>
        <v>0</v>
      </c>
      <c r="V7" s="182" t="e">
        <f>AVERAGE(U7:U10)</f>
        <v>#DIV/0!</v>
      </c>
      <c r="W7" s="14">
        <v>0</v>
      </c>
      <c r="X7" s="16"/>
      <c r="Y7" s="24" t="e">
        <f>X7*100/W7</f>
        <v>#DIV/0!</v>
      </c>
      <c r="Z7" s="182" t="e">
        <f>AVERAGE(Y7:Y10)</f>
        <v>#DIV/0!</v>
      </c>
      <c r="AA7" s="17">
        <f t="shared" ref="AA7:AA34" si="3">K7+O7+S7+W7</f>
        <v>3</v>
      </c>
      <c r="AB7" s="18">
        <f t="shared" ref="AB7:AB34" si="4">L7+P7+T7+X7</f>
        <v>0</v>
      </c>
      <c r="AC7" s="13">
        <f>AB7*100/AA7</f>
        <v>0</v>
      </c>
      <c r="AD7" s="182">
        <f>AVERAGE(AC7:AC10)</f>
        <v>0</v>
      </c>
      <c r="AE7" s="159">
        <f>AVERAGE(AD7:AD34)</f>
        <v>2.9781591407893324</v>
      </c>
      <c r="AF7" s="19"/>
    </row>
    <row r="8" spans="2:32" s="20" customFormat="1" ht="73.5" customHeight="1" thickBot="1" x14ac:dyDescent="0.3">
      <c r="B8" s="115" t="s">
        <v>31</v>
      </c>
      <c r="C8" s="116" t="s">
        <v>35</v>
      </c>
      <c r="D8" s="134" t="s">
        <v>22</v>
      </c>
      <c r="E8" s="163"/>
      <c r="F8" s="85" t="s">
        <v>37</v>
      </c>
      <c r="G8" s="44" t="s">
        <v>40</v>
      </c>
      <c r="H8" s="44">
        <v>1</v>
      </c>
      <c r="I8" s="45">
        <f t="shared" si="0"/>
        <v>0</v>
      </c>
      <c r="J8" s="73">
        <f t="shared" si="1"/>
        <v>0</v>
      </c>
      <c r="K8" s="10">
        <v>0</v>
      </c>
      <c r="L8" s="11">
        <v>0</v>
      </c>
      <c r="M8" s="69" t="e">
        <f t="shared" si="2"/>
        <v>#DIV/0!</v>
      </c>
      <c r="N8" s="187"/>
      <c r="O8" s="10">
        <v>0</v>
      </c>
      <c r="P8" s="12"/>
      <c r="Q8" s="24" t="e">
        <f>P8*100/O8</f>
        <v>#DIV/0!</v>
      </c>
      <c r="R8" s="183"/>
      <c r="S8" s="14">
        <v>0</v>
      </c>
      <c r="T8" s="15"/>
      <c r="U8" s="24" t="e">
        <f t="shared" ref="U8:U10" si="5">T8*100/S8</f>
        <v>#DIV/0!</v>
      </c>
      <c r="V8" s="183"/>
      <c r="W8" s="14">
        <v>1</v>
      </c>
      <c r="X8" s="16"/>
      <c r="Y8" s="24">
        <f>X8*100/W8</f>
        <v>0</v>
      </c>
      <c r="Z8" s="183"/>
      <c r="AA8" s="17">
        <f t="shared" si="3"/>
        <v>1</v>
      </c>
      <c r="AB8" s="18">
        <f t="shared" si="4"/>
        <v>0</v>
      </c>
      <c r="AC8" s="13">
        <f t="shared" ref="AC8:AC10" si="6">AB8*100/AA8</f>
        <v>0</v>
      </c>
      <c r="AD8" s="183"/>
      <c r="AE8" s="160"/>
      <c r="AF8" s="19"/>
    </row>
    <row r="9" spans="2:32" s="20" customFormat="1" ht="73.5" customHeight="1" thickBot="1" x14ac:dyDescent="0.3">
      <c r="B9" s="115" t="s">
        <v>31</v>
      </c>
      <c r="C9" s="116" t="s">
        <v>35</v>
      </c>
      <c r="D9" s="134" t="s">
        <v>22</v>
      </c>
      <c r="E9" s="163"/>
      <c r="F9" s="85" t="s">
        <v>38</v>
      </c>
      <c r="G9" s="44" t="s">
        <v>40</v>
      </c>
      <c r="H9" s="44">
        <v>1</v>
      </c>
      <c r="I9" s="45">
        <f t="shared" si="0"/>
        <v>0</v>
      </c>
      <c r="J9" s="73">
        <f t="shared" si="1"/>
        <v>0</v>
      </c>
      <c r="K9" s="10">
        <v>0</v>
      </c>
      <c r="L9" s="11">
        <v>0</v>
      </c>
      <c r="M9" s="69" t="e">
        <f t="shared" si="2"/>
        <v>#DIV/0!</v>
      </c>
      <c r="N9" s="187"/>
      <c r="O9" s="10">
        <v>0</v>
      </c>
      <c r="P9" s="12"/>
      <c r="Q9" s="24" t="e">
        <f t="shared" ref="Q9:Q10" si="7">P9*100/O9</f>
        <v>#DIV/0!</v>
      </c>
      <c r="R9" s="183"/>
      <c r="S9" s="14">
        <v>1</v>
      </c>
      <c r="T9" s="15"/>
      <c r="U9" s="24">
        <f t="shared" si="5"/>
        <v>0</v>
      </c>
      <c r="V9" s="183"/>
      <c r="W9" s="14">
        <v>0</v>
      </c>
      <c r="X9" s="16"/>
      <c r="Y9" s="24" t="e">
        <f t="shared" ref="Y9:Y10" si="8">X9*100/W9</f>
        <v>#DIV/0!</v>
      </c>
      <c r="Z9" s="183"/>
      <c r="AA9" s="17">
        <f t="shared" si="3"/>
        <v>1</v>
      </c>
      <c r="AB9" s="18">
        <f t="shared" si="4"/>
        <v>0</v>
      </c>
      <c r="AC9" s="13">
        <f t="shared" si="6"/>
        <v>0</v>
      </c>
      <c r="AD9" s="183"/>
      <c r="AE9" s="160"/>
      <c r="AF9" s="19"/>
    </row>
    <row r="10" spans="2:32" s="20" customFormat="1" ht="73.5" customHeight="1" thickBot="1" x14ac:dyDescent="0.3">
      <c r="B10" s="115" t="s">
        <v>31</v>
      </c>
      <c r="C10" s="116" t="s">
        <v>35</v>
      </c>
      <c r="D10" s="134" t="s">
        <v>22</v>
      </c>
      <c r="E10" s="164"/>
      <c r="F10" s="85" t="s">
        <v>39</v>
      </c>
      <c r="G10" s="44" t="s">
        <v>40</v>
      </c>
      <c r="H10" s="44">
        <v>1</v>
      </c>
      <c r="I10" s="45">
        <f t="shared" si="0"/>
        <v>0</v>
      </c>
      <c r="J10" s="73">
        <f t="shared" si="1"/>
        <v>0</v>
      </c>
      <c r="K10" s="10">
        <v>0</v>
      </c>
      <c r="L10" s="11">
        <v>0</v>
      </c>
      <c r="M10" s="69" t="e">
        <f t="shared" si="2"/>
        <v>#DIV/0!</v>
      </c>
      <c r="N10" s="187"/>
      <c r="O10" s="10">
        <v>0</v>
      </c>
      <c r="P10" s="12"/>
      <c r="Q10" s="24" t="e">
        <f t="shared" si="7"/>
        <v>#DIV/0!</v>
      </c>
      <c r="R10" s="183"/>
      <c r="S10" s="14">
        <v>0</v>
      </c>
      <c r="T10" s="15"/>
      <c r="U10" s="24" t="e">
        <f t="shared" si="5"/>
        <v>#DIV/0!</v>
      </c>
      <c r="V10" s="183"/>
      <c r="W10" s="14">
        <v>1</v>
      </c>
      <c r="X10" s="16"/>
      <c r="Y10" s="24">
        <f t="shared" si="8"/>
        <v>0</v>
      </c>
      <c r="Z10" s="183"/>
      <c r="AA10" s="17">
        <f t="shared" si="3"/>
        <v>1</v>
      </c>
      <c r="AB10" s="18">
        <f t="shared" si="4"/>
        <v>0</v>
      </c>
      <c r="AC10" s="13">
        <f t="shared" si="6"/>
        <v>0</v>
      </c>
      <c r="AD10" s="183"/>
      <c r="AE10" s="160"/>
      <c r="AF10" s="19"/>
    </row>
    <row r="11" spans="2:32" ht="81" customHeight="1" thickBot="1" x14ac:dyDescent="0.3">
      <c r="B11" s="119" t="s">
        <v>33</v>
      </c>
      <c r="C11" s="118" t="s">
        <v>79</v>
      </c>
      <c r="D11" s="126" t="s">
        <v>80</v>
      </c>
      <c r="E11" s="165" t="s">
        <v>107</v>
      </c>
      <c r="F11" s="128" t="s">
        <v>81</v>
      </c>
      <c r="G11" s="88" t="s">
        <v>82</v>
      </c>
      <c r="H11" s="89">
        <v>1</v>
      </c>
      <c r="I11" s="90">
        <f t="shared" si="0"/>
        <v>0</v>
      </c>
      <c r="J11" s="9">
        <f t="shared" ref="J11:J16" si="9">I11*100/H11</f>
        <v>0</v>
      </c>
      <c r="K11" s="27">
        <v>0</v>
      </c>
      <c r="L11" s="53">
        <v>0</v>
      </c>
      <c r="M11" s="41" t="e">
        <f t="shared" si="2"/>
        <v>#DIV/0!</v>
      </c>
      <c r="N11" s="168">
        <f>AVERAGE(M14)</f>
        <v>0</v>
      </c>
      <c r="O11" s="27">
        <v>0</v>
      </c>
      <c r="P11" s="29"/>
      <c r="Q11" s="24" t="e">
        <f t="shared" ref="Q11:Q24" si="10">P11*100/O11</f>
        <v>#DIV/0!</v>
      </c>
      <c r="R11" s="180" t="e">
        <f>AVERAGE(Q11:Q14)</f>
        <v>#DIV/0!</v>
      </c>
      <c r="S11" s="25">
        <v>0</v>
      </c>
      <c r="T11" s="30"/>
      <c r="U11" s="24" t="e">
        <f t="shared" ref="U11:U24" si="11">T11*100/S11</f>
        <v>#DIV/0!</v>
      </c>
      <c r="V11" s="180" t="e">
        <f>AVERAGE(U11:U14)</f>
        <v>#DIV/0!</v>
      </c>
      <c r="W11" s="25">
        <v>1</v>
      </c>
      <c r="X11" s="31"/>
      <c r="Y11" s="24">
        <f t="shared" ref="Y11:Y24" si="12">X11*100/W11</f>
        <v>0</v>
      </c>
      <c r="Z11" s="180" t="e">
        <f>AVERAGE(Y13,Y12,Y11,Y14)</f>
        <v>#DIV/0!</v>
      </c>
      <c r="AA11" s="17">
        <f t="shared" si="3"/>
        <v>1</v>
      </c>
      <c r="AB11" s="18">
        <f t="shared" si="4"/>
        <v>0</v>
      </c>
      <c r="AC11" s="24">
        <f t="shared" ref="AC11:AC25" si="13">AB11*100/AA11</f>
        <v>0</v>
      </c>
      <c r="AD11" s="184">
        <f>AVERAGE(AC11:AC14)</f>
        <v>0</v>
      </c>
      <c r="AE11" s="160"/>
    </row>
    <row r="12" spans="2:32" ht="81" customHeight="1" thickBot="1" x14ac:dyDescent="0.3">
      <c r="B12" s="119" t="s">
        <v>33</v>
      </c>
      <c r="C12" s="118" t="s">
        <v>79</v>
      </c>
      <c r="D12" s="126" t="s">
        <v>83</v>
      </c>
      <c r="E12" s="166"/>
      <c r="F12" s="128" t="s">
        <v>84</v>
      </c>
      <c r="G12" s="88" t="s">
        <v>85</v>
      </c>
      <c r="H12" s="91">
        <v>1</v>
      </c>
      <c r="I12" s="92">
        <f t="shared" si="0"/>
        <v>0</v>
      </c>
      <c r="J12" s="9">
        <f t="shared" si="9"/>
        <v>0</v>
      </c>
      <c r="K12" s="32">
        <v>0</v>
      </c>
      <c r="L12" s="54">
        <v>0</v>
      </c>
      <c r="M12" s="41" t="e">
        <f t="shared" si="2"/>
        <v>#DIV/0!</v>
      </c>
      <c r="N12" s="169"/>
      <c r="O12" s="32">
        <v>0</v>
      </c>
      <c r="P12" s="34"/>
      <c r="Q12" s="24" t="e">
        <f t="shared" si="10"/>
        <v>#DIV/0!</v>
      </c>
      <c r="R12" s="181"/>
      <c r="S12" s="25">
        <v>1</v>
      </c>
      <c r="T12" s="35"/>
      <c r="U12" s="24">
        <f t="shared" si="11"/>
        <v>0</v>
      </c>
      <c r="V12" s="181"/>
      <c r="W12" s="25">
        <v>0</v>
      </c>
      <c r="X12" s="36"/>
      <c r="Y12" s="24" t="e">
        <f t="shared" si="12"/>
        <v>#DIV/0!</v>
      </c>
      <c r="Z12" s="181"/>
      <c r="AA12" s="17">
        <f t="shared" si="3"/>
        <v>1</v>
      </c>
      <c r="AB12" s="18">
        <f t="shared" si="4"/>
        <v>0</v>
      </c>
      <c r="AC12" s="24">
        <f t="shared" si="13"/>
        <v>0</v>
      </c>
      <c r="AD12" s="185"/>
      <c r="AE12" s="160"/>
    </row>
    <row r="13" spans="2:32" ht="73.5" customHeight="1" thickBot="1" x14ac:dyDescent="0.3">
      <c r="B13" s="119" t="s">
        <v>33</v>
      </c>
      <c r="C13" s="118" t="s">
        <v>79</v>
      </c>
      <c r="D13" s="126" t="s">
        <v>23</v>
      </c>
      <c r="E13" s="166"/>
      <c r="F13" s="128" t="s">
        <v>86</v>
      </c>
      <c r="G13" s="88" t="s">
        <v>46</v>
      </c>
      <c r="H13" s="91">
        <v>1</v>
      </c>
      <c r="I13" s="92">
        <f t="shared" si="0"/>
        <v>0</v>
      </c>
      <c r="J13" s="9">
        <f t="shared" si="9"/>
        <v>0</v>
      </c>
      <c r="K13" s="32">
        <v>0</v>
      </c>
      <c r="L13" s="54">
        <v>0</v>
      </c>
      <c r="M13" s="41" t="e">
        <f t="shared" si="2"/>
        <v>#DIV/0!</v>
      </c>
      <c r="N13" s="169"/>
      <c r="O13" s="32">
        <v>1</v>
      </c>
      <c r="P13" s="34"/>
      <c r="Q13" s="24">
        <f t="shared" si="10"/>
        <v>0</v>
      </c>
      <c r="R13" s="181"/>
      <c r="S13" s="25">
        <v>0</v>
      </c>
      <c r="T13" s="35"/>
      <c r="U13" s="24" t="e">
        <f t="shared" si="11"/>
        <v>#DIV/0!</v>
      </c>
      <c r="V13" s="181"/>
      <c r="W13" s="25">
        <v>0</v>
      </c>
      <c r="X13" s="36"/>
      <c r="Y13" s="24" t="e">
        <f t="shared" si="12"/>
        <v>#DIV/0!</v>
      </c>
      <c r="Z13" s="181"/>
      <c r="AA13" s="17">
        <f t="shared" si="3"/>
        <v>1</v>
      </c>
      <c r="AB13" s="18">
        <f t="shared" si="4"/>
        <v>0</v>
      </c>
      <c r="AC13" s="24">
        <f t="shared" si="13"/>
        <v>0</v>
      </c>
      <c r="AD13" s="185"/>
      <c r="AE13" s="160"/>
    </row>
    <row r="14" spans="2:32" ht="73.5" customHeight="1" thickBot="1" x14ac:dyDescent="0.3">
      <c r="B14" s="119" t="s">
        <v>33</v>
      </c>
      <c r="C14" s="118" t="s">
        <v>79</v>
      </c>
      <c r="D14" s="127" t="s">
        <v>27</v>
      </c>
      <c r="E14" s="167"/>
      <c r="F14" s="113" t="s">
        <v>87</v>
      </c>
      <c r="G14" s="143" t="s">
        <v>88</v>
      </c>
      <c r="H14" s="93">
        <v>12</v>
      </c>
      <c r="I14" s="94">
        <f t="shared" si="0"/>
        <v>0</v>
      </c>
      <c r="J14" s="9">
        <f t="shared" si="9"/>
        <v>0</v>
      </c>
      <c r="K14" s="32">
        <v>3</v>
      </c>
      <c r="L14" s="54">
        <v>0</v>
      </c>
      <c r="M14" s="24">
        <f t="shared" si="2"/>
        <v>0</v>
      </c>
      <c r="N14" s="169"/>
      <c r="O14" s="32">
        <v>3</v>
      </c>
      <c r="P14" s="34"/>
      <c r="Q14" s="24">
        <f t="shared" si="10"/>
        <v>0</v>
      </c>
      <c r="R14" s="181"/>
      <c r="S14" s="25">
        <v>3</v>
      </c>
      <c r="T14" s="35"/>
      <c r="U14" s="24">
        <f t="shared" si="11"/>
        <v>0</v>
      </c>
      <c r="V14" s="181"/>
      <c r="W14" s="25">
        <v>3</v>
      </c>
      <c r="X14" s="36"/>
      <c r="Y14" s="24">
        <f t="shared" si="12"/>
        <v>0</v>
      </c>
      <c r="Z14" s="181"/>
      <c r="AA14" s="17">
        <f t="shared" si="3"/>
        <v>12</v>
      </c>
      <c r="AB14" s="18">
        <f t="shared" si="4"/>
        <v>0</v>
      </c>
      <c r="AC14" s="24">
        <f t="shared" si="13"/>
        <v>0</v>
      </c>
      <c r="AD14" s="185"/>
      <c r="AE14" s="160"/>
    </row>
    <row r="15" spans="2:32" ht="88.5" customHeight="1" thickBot="1" x14ac:dyDescent="0.3">
      <c r="B15" s="117" t="s">
        <v>32</v>
      </c>
      <c r="C15" s="116" t="s">
        <v>25</v>
      </c>
      <c r="D15" s="129" t="s">
        <v>50</v>
      </c>
      <c r="E15" s="162" t="s">
        <v>106</v>
      </c>
      <c r="F15" s="125" t="s">
        <v>51</v>
      </c>
      <c r="G15" s="124" t="s">
        <v>54</v>
      </c>
      <c r="H15" s="124">
        <v>2</v>
      </c>
      <c r="I15" s="144">
        <f t="shared" si="0"/>
        <v>0</v>
      </c>
      <c r="J15" s="74">
        <f t="shared" si="9"/>
        <v>0</v>
      </c>
      <c r="K15" s="95">
        <v>0</v>
      </c>
      <c r="L15" s="145">
        <v>0</v>
      </c>
      <c r="M15" s="146" t="e">
        <f t="shared" si="2"/>
        <v>#DIV/0!</v>
      </c>
      <c r="N15" s="168">
        <f>AVERAGE(M21,M20,M19,M17,M22,M23,M16)</f>
        <v>95.661029658394355</v>
      </c>
      <c r="O15" s="27">
        <v>1</v>
      </c>
      <c r="P15" s="29"/>
      <c r="Q15" s="24">
        <f t="shared" si="10"/>
        <v>0</v>
      </c>
      <c r="R15" s="168" t="e">
        <f>AVERAGE(Q15:Q23)</f>
        <v>#DIV/0!</v>
      </c>
      <c r="S15" s="25">
        <v>1</v>
      </c>
      <c r="T15" s="30"/>
      <c r="U15" s="24">
        <f t="shared" si="11"/>
        <v>0</v>
      </c>
      <c r="V15" s="168" t="e">
        <f>AVERAGE(U15:U23)</f>
        <v>#DIV/0!</v>
      </c>
      <c r="W15" s="25">
        <v>0</v>
      </c>
      <c r="X15" s="31"/>
      <c r="Y15" s="24" t="e">
        <f t="shared" si="12"/>
        <v>#DIV/0!</v>
      </c>
      <c r="Z15" s="168" t="e">
        <f>AVERAGE(Y15:Y23)</f>
        <v>#DIV/0!</v>
      </c>
      <c r="AA15" s="17">
        <f t="shared" si="3"/>
        <v>2</v>
      </c>
      <c r="AB15" s="18">
        <f t="shared" si="4"/>
        <v>0</v>
      </c>
      <c r="AC15" s="24">
        <f t="shared" si="13"/>
        <v>0</v>
      </c>
      <c r="AD15" s="168">
        <f>AVERAGE(AC15:AC23)</f>
        <v>15.091177066958217</v>
      </c>
      <c r="AE15" s="160"/>
    </row>
    <row r="16" spans="2:32" ht="96" customHeight="1" thickBot="1" x14ac:dyDescent="0.3">
      <c r="B16" s="117" t="s">
        <v>32</v>
      </c>
      <c r="C16" s="116" t="s">
        <v>25</v>
      </c>
      <c r="D16" s="130" t="s">
        <v>52</v>
      </c>
      <c r="E16" s="163"/>
      <c r="F16" s="151" t="s">
        <v>53</v>
      </c>
      <c r="G16" s="50" t="s">
        <v>54</v>
      </c>
      <c r="H16" s="50">
        <v>5</v>
      </c>
      <c r="I16" s="51">
        <f t="shared" si="0"/>
        <v>1</v>
      </c>
      <c r="J16" s="148">
        <f t="shared" si="9"/>
        <v>20</v>
      </c>
      <c r="K16" s="32">
        <v>1</v>
      </c>
      <c r="L16" s="33">
        <v>1</v>
      </c>
      <c r="M16" s="149">
        <f t="shared" si="2"/>
        <v>100</v>
      </c>
      <c r="N16" s="169"/>
      <c r="O16" s="37">
        <v>2</v>
      </c>
      <c r="P16" s="38"/>
      <c r="Q16" s="24">
        <f t="shared" si="10"/>
        <v>0</v>
      </c>
      <c r="R16" s="169"/>
      <c r="S16" s="25">
        <v>2</v>
      </c>
      <c r="T16" s="39"/>
      <c r="U16" s="24">
        <f t="shared" si="11"/>
        <v>0</v>
      </c>
      <c r="V16" s="169"/>
      <c r="W16" s="25">
        <v>0</v>
      </c>
      <c r="X16" s="40"/>
      <c r="Y16" s="24" t="e">
        <f t="shared" si="12"/>
        <v>#DIV/0!</v>
      </c>
      <c r="Z16" s="169"/>
      <c r="AA16" s="17">
        <f t="shared" si="3"/>
        <v>5</v>
      </c>
      <c r="AB16" s="18">
        <f t="shared" si="4"/>
        <v>1</v>
      </c>
      <c r="AC16" s="24">
        <f t="shared" si="13"/>
        <v>20</v>
      </c>
      <c r="AD16" s="169"/>
      <c r="AE16" s="160"/>
    </row>
    <row r="17" spans="2:31" ht="73.5" customHeight="1" thickBot="1" x14ac:dyDescent="0.3">
      <c r="B17" s="117" t="s">
        <v>32</v>
      </c>
      <c r="C17" s="116" t="s">
        <v>55</v>
      </c>
      <c r="D17" s="131" t="s">
        <v>68</v>
      </c>
      <c r="E17" s="163"/>
      <c r="F17" s="140" t="s">
        <v>67</v>
      </c>
      <c r="G17" s="141" t="s">
        <v>62</v>
      </c>
      <c r="H17" s="141">
        <f>116-0.2</f>
        <v>115.8</v>
      </c>
      <c r="I17" s="147">
        <f t="shared" si="0"/>
        <v>2.988</v>
      </c>
      <c r="J17" s="75">
        <f t="shared" ref="J17:J21" si="14">I17*100/H17</f>
        <v>2.5803108808290158</v>
      </c>
      <c r="K17" s="135">
        <v>13.22</v>
      </c>
      <c r="L17" s="136">
        <v>2.988</v>
      </c>
      <c r="M17" s="13">
        <f t="shared" si="2"/>
        <v>22.602118003025719</v>
      </c>
      <c r="N17" s="169"/>
      <c r="O17" s="83">
        <v>26.69</v>
      </c>
      <c r="P17" s="48"/>
      <c r="Q17" s="24">
        <f t="shared" si="10"/>
        <v>0</v>
      </c>
      <c r="R17" s="169"/>
      <c r="S17" s="52">
        <v>4.59</v>
      </c>
      <c r="T17" s="49"/>
      <c r="U17" s="24">
        <f t="shared" si="11"/>
        <v>0</v>
      </c>
      <c r="V17" s="169"/>
      <c r="W17" s="52">
        <v>71.33</v>
      </c>
      <c r="X17" s="58"/>
      <c r="Y17" s="24">
        <f t="shared" si="12"/>
        <v>0</v>
      </c>
      <c r="Z17" s="169"/>
      <c r="AA17" s="59">
        <f t="shared" si="3"/>
        <v>115.83</v>
      </c>
      <c r="AB17" s="60">
        <f t="shared" si="4"/>
        <v>2.988</v>
      </c>
      <c r="AC17" s="24">
        <f t="shared" si="13"/>
        <v>2.5796425796425799</v>
      </c>
      <c r="AD17" s="169"/>
      <c r="AE17" s="160"/>
    </row>
    <row r="18" spans="2:31" ht="73.5" customHeight="1" thickBot="1" x14ac:dyDescent="0.3">
      <c r="B18" s="117" t="s">
        <v>32</v>
      </c>
      <c r="C18" s="116" t="s">
        <v>55</v>
      </c>
      <c r="D18" s="132" t="s">
        <v>69</v>
      </c>
      <c r="E18" s="163"/>
      <c r="F18" s="87" t="s">
        <v>56</v>
      </c>
      <c r="G18" s="50" t="s">
        <v>62</v>
      </c>
      <c r="H18" s="50">
        <v>0.2</v>
      </c>
      <c r="I18" s="81">
        <f t="shared" si="0"/>
        <v>0</v>
      </c>
      <c r="J18" s="68">
        <f t="shared" si="14"/>
        <v>0</v>
      </c>
      <c r="K18" s="61">
        <v>0</v>
      </c>
      <c r="L18" s="82">
        <v>0</v>
      </c>
      <c r="M18" s="41" t="e">
        <f t="shared" si="2"/>
        <v>#DIV/0!</v>
      </c>
      <c r="N18" s="169"/>
      <c r="O18" s="61">
        <v>0</v>
      </c>
      <c r="P18" s="62"/>
      <c r="Q18" s="24" t="e">
        <f t="shared" si="10"/>
        <v>#DIV/0!</v>
      </c>
      <c r="R18" s="169"/>
      <c r="S18" s="52">
        <v>0</v>
      </c>
      <c r="T18" s="63"/>
      <c r="U18" s="24" t="e">
        <f t="shared" si="11"/>
        <v>#DIV/0!</v>
      </c>
      <c r="V18" s="169"/>
      <c r="W18" s="52">
        <v>0.2</v>
      </c>
      <c r="X18" s="64"/>
      <c r="Y18" s="24">
        <f t="shared" si="12"/>
        <v>0</v>
      </c>
      <c r="Z18" s="169"/>
      <c r="AA18" s="59">
        <f t="shared" si="3"/>
        <v>0.2</v>
      </c>
      <c r="AB18" s="60">
        <f t="shared" si="4"/>
        <v>0</v>
      </c>
      <c r="AC18" s="24">
        <f t="shared" si="13"/>
        <v>0</v>
      </c>
      <c r="AD18" s="169"/>
      <c r="AE18" s="160"/>
    </row>
    <row r="19" spans="2:31" ht="73.5" customHeight="1" thickBot="1" x14ac:dyDescent="0.3">
      <c r="B19" s="117" t="s">
        <v>32</v>
      </c>
      <c r="C19" s="116" t="s">
        <v>55</v>
      </c>
      <c r="D19" s="132" t="s">
        <v>70</v>
      </c>
      <c r="E19" s="163"/>
      <c r="F19" s="87" t="s">
        <v>57</v>
      </c>
      <c r="G19" s="50" t="s">
        <v>62</v>
      </c>
      <c r="H19" s="50">
        <v>416</v>
      </c>
      <c r="I19" s="51">
        <f t="shared" si="0"/>
        <v>3.74</v>
      </c>
      <c r="J19" s="68">
        <f>I19*100/H19</f>
        <v>0.89903846153846156</v>
      </c>
      <c r="K19" s="61">
        <v>5.58</v>
      </c>
      <c r="L19" s="82">
        <v>3.74</v>
      </c>
      <c r="M19" s="24">
        <f t="shared" si="2"/>
        <v>67.025089605734763</v>
      </c>
      <c r="N19" s="169"/>
      <c r="O19" s="61">
        <v>27.29</v>
      </c>
      <c r="P19" s="34"/>
      <c r="Q19" s="24">
        <f t="shared" si="10"/>
        <v>0</v>
      </c>
      <c r="R19" s="169"/>
      <c r="S19" s="52">
        <v>139.27000000000001</v>
      </c>
      <c r="T19" s="35"/>
      <c r="U19" s="24">
        <f t="shared" si="11"/>
        <v>0</v>
      </c>
      <c r="V19" s="169"/>
      <c r="W19" s="52">
        <v>244.34</v>
      </c>
      <c r="X19" s="36"/>
      <c r="Y19" s="24">
        <f t="shared" si="12"/>
        <v>0</v>
      </c>
      <c r="Z19" s="169"/>
      <c r="AA19" s="59">
        <f t="shared" si="3"/>
        <v>416.48</v>
      </c>
      <c r="AB19" s="18">
        <f t="shared" si="4"/>
        <v>3.74</v>
      </c>
      <c r="AC19" s="24">
        <f t="shared" si="13"/>
        <v>0.89800230503265455</v>
      </c>
      <c r="AD19" s="169"/>
      <c r="AE19" s="160"/>
    </row>
    <row r="20" spans="2:31" ht="73.5" customHeight="1" thickBot="1" x14ac:dyDescent="0.3">
      <c r="B20" s="117" t="s">
        <v>32</v>
      </c>
      <c r="C20" s="116" t="s">
        <v>55</v>
      </c>
      <c r="D20" s="132" t="s">
        <v>71</v>
      </c>
      <c r="E20" s="163"/>
      <c r="F20" s="87" t="s">
        <v>58</v>
      </c>
      <c r="G20" s="50" t="s">
        <v>63</v>
      </c>
      <c r="H20" s="50">
        <v>1.5</v>
      </c>
      <c r="I20" s="51">
        <f t="shared" si="0"/>
        <v>0.39700000000000002</v>
      </c>
      <c r="J20" s="68">
        <f t="shared" si="14"/>
        <v>26.466666666666669</v>
      </c>
      <c r="K20" s="61">
        <v>0</v>
      </c>
      <c r="L20" s="82">
        <v>0.39700000000000002</v>
      </c>
      <c r="M20" s="24">
        <v>120</v>
      </c>
      <c r="N20" s="169"/>
      <c r="O20" s="61">
        <v>0</v>
      </c>
      <c r="P20" s="34"/>
      <c r="Q20" s="24" t="e">
        <f t="shared" si="10"/>
        <v>#DIV/0!</v>
      </c>
      <c r="R20" s="169"/>
      <c r="S20" s="52">
        <v>0</v>
      </c>
      <c r="T20" s="35"/>
      <c r="U20" s="24" t="e">
        <f t="shared" si="11"/>
        <v>#DIV/0!</v>
      </c>
      <c r="V20" s="169"/>
      <c r="W20" s="52">
        <v>1.5</v>
      </c>
      <c r="X20" s="36"/>
      <c r="Y20" s="24">
        <f t="shared" si="12"/>
        <v>0</v>
      </c>
      <c r="Z20" s="169"/>
      <c r="AA20" s="59">
        <f t="shared" si="3"/>
        <v>1.5</v>
      </c>
      <c r="AB20" s="18">
        <f t="shared" si="4"/>
        <v>0.39700000000000002</v>
      </c>
      <c r="AC20" s="24">
        <f t="shared" si="13"/>
        <v>26.466666666666669</v>
      </c>
      <c r="AD20" s="169"/>
      <c r="AE20" s="160"/>
    </row>
    <row r="21" spans="2:31" ht="73.5" customHeight="1" thickBot="1" x14ac:dyDescent="0.3">
      <c r="B21" s="117" t="s">
        <v>32</v>
      </c>
      <c r="C21" s="116" t="s">
        <v>55</v>
      </c>
      <c r="D21" s="132" t="s">
        <v>26</v>
      </c>
      <c r="E21" s="163"/>
      <c r="F21" s="87" t="s">
        <v>59</v>
      </c>
      <c r="G21" s="50" t="s">
        <v>64</v>
      </c>
      <c r="H21" s="50">
        <v>6.5</v>
      </c>
      <c r="I21" s="51">
        <f t="shared" si="0"/>
        <v>1.1040000000000001</v>
      </c>
      <c r="J21" s="68">
        <f t="shared" si="14"/>
        <v>16.984615384615385</v>
      </c>
      <c r="K21" s="61">
        <v>0</v>
      </c>
      <c r="L21" s="82">
        <v>1.1040000000000001</v>
      </c>
      <c r="M21" s="24">
        <v>120</v>
      </c>
      <c r="N21" s="169"/>
      <c r="O21" s="61">
        <v>0</v>
      </c>
      <c r="P21" s="34"/>
      <c r="Q21" s="24" t="e">
        <f t="shared" si="10"/>
        <v>#DIV/0!</v>
      </c>
      <c r="R21" s="169"/>
      <c r="S21" s="52">
        <v>0</v>
      </c>
      <c r="T21" s="35"/>
      <c r="U21" s="24" t="e">
        <f t="shared" si="11"/>
        <v>#DIV/0!</v>
      </c>
      <c r="V21" s="169"/>
      <c r="W21" s="52">
        <v>6.5</v>
      </c>
      <c r="X21" s="36"/>
      <c r="Y21" s="24">
        <f t="shared" si="12"/>
        <v>0</v>
      </c>
      <c r="Z21" s="169"/>
      <c r="AA21" s="59">
        <f t="shared" si="3"/>
        <v>6.5</v>
      </c>
      <c r="AB21" s="18">
        <f t="shared" si="4"/>
        <v>1.1040000000000001</v>
      </c>
      <c r="AC21" s="24">
        <f t="shared" si="13"/>
        <v>16.984615384615385</v>
      </c>
      <c r="AD21" s="169"/>
      <c r="AE21" s="160"/>
    </row>
    <row r="22" spans="2:31" ht="73.5" customHeight="1" thickBot="1" x14ac:dyDescent="0.3">
      <c r="B22" s="117" t="s">
        <v>32</v>
      </c>
      <c r="C22" s="116" t="s">
        <v>55</v>
      </c>
      <c r="D22" s="132" t="s">
        <v>26</v>
      </c>
      <c r="E22" s="163"/>
      <c r="F22" s="87" t="s">
        <v>60</v>
      </c>
      <c r="G22" s="50" t="s">
        <v>65</v>
      </c>
      <c r="H22" s="50">
        <v>1.2</v>
      </c>
      <c r="I22" s="51">
        <f t="shared" si="0"/>
        <v>0.22670000000000001</v>
      </c>
      <c r="J22" s="68">
        <f>I22*100/H22</f>
        <v>18.891666666666669</v>
      </c>
      <c r="K22" s="61">
        <v>0</v>
      </c>
      <c r="L22" s="82">
        <v>0.22670000000000001</v>
      </c>
      <c r="M22" s="24">
        <v>120</v>
      </c>
      <c r="N22" s="169"/>
      <c r="O22" s="61">
        <v>0</v>
      </c>
      <c r="P22" s="34"/>
      <c r="Q22" s="24" t="e">
        <f t="shared" si="10"/>
        <v>#DIV/0!</v>
      </c>
      <c r="R22" s="169"/>
      <c r="S22" s="52">
        <v>0</v>
      </c>
      <c r="T22" s="35"/>
      <c r="U22" s="24" t="e">
        <f t="shared" si="11"/>
        <v>#DIV/0!</v>
      </c>
      <c r="V22" s="169"/>
      <c r="W22" s="52">
        <v>1.2</v>
      </c>
      <c r="X22" s="36"/>
      <c r="Y22" s="24">
        <f t="shared" si="12"/>
        <v>0</v>
      </c>
      <c r="Z22" s="169"/>
      <c r="AA22" s="59">
        <f t="shared" si="3"/>
        <v>1.2</v>
      </c>
      <c r="AB22" s="18">
        <f t="shared" si="4"/>
        <v>0.22670000000000001</v>
      </c>
      <c r="AC22" s="24">
        <f t="shared" si="13"/>
        <v>18.891666666666669</v>
      </c>
      <c r="AD22" s="169"/>
      <c r="AE22" s="160"/>
    </row>
    <row r="23" spans="2:31" ht="109.5" customHeight="1" thickBot="1" x14ac:dyDescent="0.3">
      <c r="B23" s="117" t="s">
        <v>32</v>
      </c>
      <c r="C23" s="116" t="s">
        <v>55</v>
      </c>
      <c r="D23" s="133" t="s">
        <v>26</v>
      </c>
      <c r="E23" s="164"/>
      <c r="F23" s="86" t="s">
        <v>61</v>
      </c>
      <c r="G23" s="46" t="s">
        <v>66</v>
      </c>
      <c r="H23" s="46">
        <v>6</v>
      </c>
      <c r="I23" s="47">
        <f t="shared" si="0"/>
        <v>3</v>
      </c>
      <c r="J23" s="68">
        <f>I23*100/H23</f>
        <v>50</v>
      </c>
      <c r="K23" s="61">
        <v>1</v>
      </c>
      <c r="L23" s="82">
        <v>3</v>
      </c>
      <c r="M23" s="24">
        <v>120</v>
      </c>
      <c r="N23" s="170"/>
      <c r="O23" s="61">
        <v>2</v>
      </c>
      <c r="P23" s="34"/>
      <c r="Q23" s="24">
        <f t="shared" si="10"/>
        <v>0</v>
      </c>
      <c r="R23" s="170"/>
      <c r="S23" s="52">
        <v>3</v>
      </c>
      <c r="T23" s="35"/>
      <c r="U23" s="24">
        <f t="shared" si="11"/>
        <v>0</v>
      </c>
      <c r="V23" s="170"/>
      <c r="W23" s="52">
        <v>0</v>
      </c>
      <c r="X23" s="36"/>
      <c r="Y23" s="24" t="e">
        <f t="shared" si="12"/>
        <v>#DIV/0!</v>
      </c>
      <c r="Z23" s="170"/>
      <c r="AA23" s="59">
        <f t="shared" si="3"/>
        <v>6</v>
      </c>
      <c r="AB23" s="18">
        <f t="shared" si="4"/>
        <v>3</v>
      </c>
      <c r="AC23" s="24">
        <f t="shared" si="13"/>
        <v>50</v>
      </c>
      <c r="AD23" s="170"/>
      <c r="AE23" s="160"/>
    </row>
    <row r="24" spans="2:31" ht="73.5" customHeight="1" thickBot="1" x14ac:dyDescent="0.3">
      <c r="B24" s="119" t="s">
        <v>34</v>
      </c>
      <c r="C24" s="121" t="s">
        <v>91</v>
      </c>
      <c r="D24" s="137" t="s">
        <v>24</v>
      </c>
      <c r="E24" s="139" t="s">
        <v>108</v>
      </c>
      <c r="F24" s="138" t="s">
        <v>92</v>
      </c>
      <c r="G24" s="26" t="s">
        <v>93</v>
      </c>
      <c r="H24" s="93">
        <v>2</v>
      </c>
      <c r="I24" s="94">
        <f t="shared" si="0"/>
        <v>0</v>
      </c>
      <c r="J24" s="68">
        <f>I24*100/H24</f>
        <v>0</v>
      </c>
      <c r="K24" s="27">
        <v>0</v>
      </c>
      <c r="L24" s="53">
        <v>0</v>
      </c>
      <c r="M24" s="41" t="e">
        <f>L24*100/K24</f>
        <v>#DIV/0!</v>
      </c>
      <c r="N24" s="72" t="e">
        <f>AVERAGE(M24)</f>
        <v>#DIV/0!</v>
      </c>
      <c r="O24" s="27">
        <v>2</v>
      </c>
      <c r="P24" s="97"/>
      <c r="Q24" s="99">
        <f t="shared" si="10"/>
        <v>0</v>
      </c>
      <c r="R24" s="66">
        <f>AVERAGE(Q24)</f>
        <v>0</v>
      </c>
      <c r="S24" s="25">
        <v>0</v>
      </c>
      <c r="T24" s="29"/>
      <c r="U24" s="24" t="e">
        <f t="shared" si="11"/>
        <v>#DIV/0!</v>
      </c>
      <c r="V24" s="70" t="e">
        <f>AVERAGE(U24)</f>
        <v>#DIV/0!</v>
      </c>
      <c r="W24" s="25">
        <v>0</v>
      </c>
      <c r="X24" s="43"/>
      <c r="Y24" s="100" t="e">
        <f t="shared" si="12"/>
        <v>#DIV/0!</v>
      </c>
      <c r="Z24" s="68" t="e">
        <f>AVERAGE(Y24)</f>
        <v>#DIV/0!</v>
      </c>
      <c r="AA24" s="17">
        <f t="shared" si="3"/>
        <v>2</v>
      </c>
      <c r="AB24" s="18">
        <f t="shared" si="4"/>
        <v>0</v>
      </c>
      <c r="AC24" s="24">
        <f t="shared" si="13"/>
        <v>0</v>
      </c>
      <c r="AD24" s="65">
        <f>AVERAGE(AC24:AC24)</f>
        <v>0</v>
      </c>
      <c r="AE24" s="160"/>
    </row>
    <row r="25" spans="2:31" ht="73.5" customHeight="1" thickBot="1" x14ac:dyDescent="0.3">
      <c r="B25" s="115" t="s">
        <v>31</v>
      </c>
      <c r="C25" s="116" t="s">
        <v>43</v>
      </c>
      <c r="D25" s="131" t="s">
        <v>23</v>
      </c>
      <c r="E25" s="162" t="s">
        <v>109</v>
      </c>
      <c r="F25" s="85" t="s">
        <v>44</v>
      </c>
      <c r="G25" s="44" t="s">
        <v>46</v>
      </c>
      <c r="H25" s="44">
        <v>1</v>
      </c>
      <c r="I25" s="51">
        <f t="shared" si="0"/>
        <v>0</v>
      </c>
      <c r="J25" s="73">
        <f t="shared" si="1"/>
        <v>0</v>
      </c>
      <c r="K25" s="27">
        <v>0</v>
      </c>
      <c r="L25" s="28">
        <v>0</v>
      </c>
      <c r="M25" s="76" t="e">
        <f t="shared" ref="M25:M33" si="15">L25*100/K25</f>
        <v>#DIV/0!</v>
      </c>
      <c r="N25" s="171">
        <f>AVERAGE(M30)</f>
        <v>100</v>
      </c>
      <c r="O25" s="27">
        <v>0</v>
      </c>
      <c r="P25" s="12"/>
      <c r="Q25" s="100" t="e">
        <f t="shared" ref="Q25:Q32" si="16">P25*100/O25</f>
        <v>#DIV/0!</v>
      </c>
      <c r="R25" s="159" t="e">
        <f>AVERAGE(Q25:Q33)</f>
        <v>#DIV/0!</v>
      </c>
      <c r="S25" s="25">
        <v>1</v>
      </c>
      <c r="T25" s="15"/>
      <c r="U25" s="100">
        <f t="shared" ref="U25:U32" si="17">T25*100/S25</f>
        <v>0</v>
      </c>
      <c r="V25" s="159" t="e">
        <f>AVERAGE(U25:U33)</f>
        <v>#DIV/0!</v>
      </c>
      <c r="W25" s="25">
        <v>0</v>
      </c>
      <c r="X25" s="16"/>
      <c r="Y25" s="100" t="e">
        <f t="shared" ref="Y25:Y32" si="18">X25*100/W25</f>
        <v>#DIV/0!</v>
      </c>
      <c r="Z25" s="159" t="e">
        <f>AVERAGE(Y25:Y33)</f>
        <v>#DIV/0!</v>
      </c>
      <c r="AA25" s="17">
        <f t="shared" si="3"/>
        <v>1</v>
      </c>
      <c r="AB25" s="18">
        <f t="shared" si="4"/>
        <v>0</v>
      </c>
      <c r="AC25" s="24">
        <f t="shared" si="13"/>
        <v>0</v>
      </c>
      <c r="AD25" s="174">
        <f>AVERAGE(AC25:AC33)</f>
        <v>2.7777777777777777</v>
      </c>
      <c r="AE25" s="160"/>
    </row>
    <row r="26" spans="2:31" ht="73.5" customHeight="1" thickBot="1" x14ac:dyDescent="0.3">
      <c r="B26" s="115" t="s">
        <v>31</v>
      </c>
      <c r="C26" s="116" t="s">
        <v>43</v>
      </c>
      <c r="D26" s="132" t="s">
        <v>23</v>
      </c>
      <c r="E26" s="163"/>
      <c r="F26" s="140" t="s">
        <v>45</v>
      </c>
      <c r="G26" s="50" t="s">
        <v>46</v>
      </c>
      <c r="H26" s="50">
        <v>1</v>
      </c>
      <c r="I26" s="51">
        <f t="shared" si="0"/>
        <v>0</v>
      </c>
      <c r="J26" s="73">
        <f t="shared" ref="J26" si="19">I26*100/H26</f>
        <v>0</v>
      </c>
      <c r="K26" s="32">
        <v>0</v>
      </c>
      <c r="L26" s="33">
        <v>0</v>
      </c>
      <c r="M26" s="76" t="e">
        <f t="shared" si="15"/>
        <v>#DIV/0!</v>
      </c>
      <c r="N26" s="172"/>
      <c r="O26" s="32">
        <v>0</v>
      </c>
      <c r="P26" s="12"/>
      <c r="Q26" s="100" t="e">
        <f t="shared" si="16"/>
        <v>#DIV/0!</v>
      </c>
      <c r="R26" s="160"/>
      <c r="S26" s="25">
        <v>0</v>
      </c>
      <c r="T26" s="15"/>
      <c r="U26" s="100" t="e">
        <f t="shared" si="17"/>
        <v>#DIV/0!</v>
      </c>
      <c r="V26" s="160"/>
      <c r="W26" s="25">
        <v>1</v>
      </c>
      <c r="X26" s="16"/>
      <c r="Y26" s="100">
        <f t="shared" si="18"/>
        <v>0</v>
      </c>
      <c r="Z26" s="160"/>
      <c r="AA26" s="17">
        <f t="shared" si="3"/>
        <v>1</v>
      </c>
      <c r="AB26" s="18">
        <f t="shared" si="4"/>
        <v>0</v>
      </c>
      <c r="AC26" s="24">
        <f t="shared" ref="AC26:AC28" si="20">AB26*100/AA26</f>
        <v>0</v>
      </c>
      <c r="AD26" s="175"/>
      <c r="AE26" s="160"/>
    </row>
    <row r="27" spans="2:31" ht="96" customHeight="1" thickBot="1" x14ac:dyDescent="0.3">
      <c r="B27" s="115" t="s">
        <v>31</v>
      </c>
      <c r="C27" s="114" t="s">
        <v>47</v>
      </c>
      <c r="D27" s="131" t="s">
        <v>23</v>
      </c>
      <c r="E27" s="163"/>
      <c r="F27" s="85" t="s">
        <v>48</v>
      </c>
      <c r="G27" s="44" t="s">
        <v>46</v>
      </c>
      <c r="H27" s="44">
        <v>1</v>
      </c>
      <c r="I27" s="45">
        <f t="shared" si="0"/>
        <v>0</v>
      </c>
      <c r="J27" s="73">
        <f t="shared" ref="J27:J31" si="21">I27*100/H27</f>
        <v>0</v>
      </c>
      <c r="K27" s="27">
        <v>0</v>
      </c>
      <c r="L27" s="77">
        <v>0</v>
      </c>
      <c r="M27" s="78" t="e">
        <f>L27*100/K27</f>
        <v>#DIV/0!</v>
      </c>
      <c r="N27" s="172"/>
      <c r="O27" s="27">
        <v>1</v>
      </c>
      <c r="P27" s="12"/>
      <c r="Q27" s="100">
        <f>P27*100/O27</f>
        <v>0</v>
      </c>
      <c r="R27" s="160"/>
      <c r="S27" s="25">
        <v>0</v>
      </c>
      <c r="T27" s="15"/>
      <c r="U27" s="100" t="e">
        <f t="shared" si="17"/>
        <v>#DIV/0!</v>
      </c>
      <c r="V27" s="160"/>
      <c r="W27" s="25">
        <v>0</v>
      </c>
      <c r="X27" s="16"/>
      <c r="Y27" s="100" t="e">
        <f t="shared" si="18"/>
        <v>#DIV/0!</v>
      </c>
      <c r="Z27" s="160"/>
      <c r="AA27" s="17">
        <f t="shared" si="3"/>
        <v>1</v>
      </c>
      <c r="AB27" s="18">
        <f t="shared" si="4"/>
        <v>0</v>
      </c>
      <c r="AC27" s="24">
        <f>AB27*100/AA27</f>
        <v>0</v>
      </c>
      <c r="AD27" s="175"/>
      <c r="AE27" s="160"/>
    </row>
    <row r="28" spans="2:31" ht="83.25" customHeight="1" thickBot="1" x14ac:dyDescent="0.3">
      <c r="B28" s="115" t="s">
        <v>31</v>
      </c>
      <c r="C28" s="114" t="s">
        <v>47</v>
      </c>
      <c r="D28" s="133" t="s">
        <v>23</v>
      </c>
      <c r="E28" s="163"/>
      <c r="F28" s="86" t="s">
        <v>49</v>
      </c>
      <c r="G28" s="46" t="s">
        <v>46</v>
      </c>
      <c r="H28" s="46">
        <v>1</v>
      </c>
      <c r="I28" s="47">
        <f t="shared" si="0"/>
        <v>0</v>
      </c>
      <c r="J28" s="73">
        <f>I28*100/H28</f>
        <v>0</v>
      </c>
      <c r="K28" s="37">
        <v>0</v>
      </c>
      <c r="L28" s="79">
        <v>0</v>
      </c>
      <c r="M28" s="78" t="e">
        <f>L28*100/K28</f>
        <v>#DIV/0!</v>
      </c>
      <c r="N28" s="172"/>
      <c r="O28" s="37">
        <v>0</v>
      </c>
      <c r="P28" s="12"/>
      <c r="Q28" s="100" t="e">
        <f>P28*100/O28</f>
        <v>#DIV/0!</v>
      </c>
      <c r="R28" s="160"/>
      <c r="S28" s="25">
        <v>1</v>
      </c>
      <c r="T28" s="15"/>
      <c r="U28" s="100">
        <f t="shared" si="17"/>
        <v>0</v>
      </c>
      <c r="V28" s="160"/>
      <c r="W28" s="25">
        <v>0</v>
      </c>
      <c r="X28" s="16"/>
      <c r="Y28" s="100" t="e">
        <f t="shared" si="18"/>
        <v>#DIV/0!</v>
      </c>
      <c r="Z28" s="160"/>
      <c r="AA28" s="17">
        <f t="shared" si="3"/>
        <v>1</v>
      </c>
      <c r="AB28" s="18">
        <f t="shared" si="4"/>
        <v>0</v>
      </c>
      <c r="AC28" s="24">
        <f t="shared" si="20"/>
        <v>0</v>
      </c>
      <c r="AD28" s="175"/>
      <c r="AE28" s="160"/>
    </row>
    <row r="29" spans="2:31" ht="73.5" customHeight="1" thickBot="1" x14ac:dyDescent="0.3">
      <c r="B29" s="117" t="s">
        <v>32</v>
      </c>
      <c r="C29" s="116" t="s">
        <v>72</v>
      </c>
      <c r="D29" s="152" t="s">
        <v>23</v>
      </c>
      <c r="E29" s="163"/>
      <c r="F29" s="84" t="s">
        <v>73</v>
      </c>
      <c r="G29" s="21" t="s">
        <v>74</v>
      </c>
      <c r="H29" s="141">
        <v>1</v>
      </c>
      <c r="I29" s="142">
        <f t="shared" si="0"/>
        <v>0</v>
      </c>
      <c r="J29" s="67">
        <f t="shared" si="21"/>
        <v>0</v>
      </c>
      <c r="K29" s="27">
        <v>0</v>
      </c>
      <c r="L29" s="28">
        <v>0</v>
      </c>
      <c r="M29" s="41" t="e">
        <f t="shared" si="15"/>
        <v>#DIV/0!</v>
      </c>
      <c r="N29" s="172"/>
      <c r="O29" s="27">
        <v>1</v>
      </c>
      <c r="P29" s="29"/>
      <c r="Q29" s="100">
        <f t="shared" si="16"/>
        <v>0</v>
      </c>
      <c r="R29" s="160"/>
      <c r="S29" s="25">
        <v>0</v>
      </c>
      <c r="T29" s="30"/>
      <c r="U29" s="100" t="e">
        <f t="shared" si="17"/>
        <v>#DIV/0!</v>
      </c>
      <c r="V29" s="160"/>
      <c r="W29" s="25">
        <v>0</v>
      </c>
      <c r="X29" s="31"/>
      <c r="Y29" s="100" t="e">
        <f t="shared" si="18"/>
        <v>#DIV/0!</v>
      </c>
      <c r="Z29" s="160"/>
      <c r="AA29" s="17">
        <f t="shared" si="3"/>
        <v>1</v>
      </c>
      <c r="AB29" s="18">
        <f t="shared" si="4"/>
        <v>0</v>
      </c>
      <c r="AC29" s="24">
        <f t="shared" ref="AC29:AC33" si="22">AB29*100/AA29</f>
        <v>0</v>
      </c>
      <c r="AD29" s="175"/>
      <c r="AE29" s="160"/>
    </row>
    <row r="30" spans="2:31" ht="84.75" customHeight="1" thickBot="1" x14ac:dyDescent="0.3">
      <c r="B30" s="117" t="s">
        <v>32</v>
      </c>
      <c r="C30" s="116" t="s">
        <v>72</v>
      </c>
      <c r="D30" s="152" t="s">
        <v>23</v>
      </c>
      <c r="E30" s="163"/>
      <c r="F30" s="84" t="s">
        <v>75</v>
      </c>
      <c r="G30" s="21" t="s">
        <v>76</v>
      </c>
      <c r="H30" s="50">
        <v>12</v>
      </c>
      <c r="I30" s="51">
        <f t="shared" si="0"/>
        <v>3</v>
      </c>
      <c r="J30" s="9">
        <f t="shared" si="21"/>
        <v>25</v>
      </c>
      <c r="K30" s="32">
        <v>3</v>
      </c>
      <c r="L30" s="33">
        <v>3</v>
      </c>
      <c r="M30" s="24">
        <f t="shared" si="15"/>
        <v>100</v>
      </c>
      <c r="N30" s="172"/>
      <c r="O30" s="32">
        <v>3</v>
      </c>
      <c r="P30" s="34"/>
      <c r="Q30" s="100">
        <f t="shared" si="16"/>
        <v>0</v>
      </c>
      <c r="R30" s="160"/>
      <c r="S30" s="25">
        <v>3</v>
      </c>
      <c r="T30" s="35"/>
      <c r="U30" s="100">
        <f t="shared" si="17"/>
        <v>0</v>
      </c>
      <c r="V30" s="160"/>
      <c r="W30" s="25">
        <v>3</v>
      </c>
      <c r="X30" s="36"/>
      <c r="Y30" s="100">
        <f t="shared" si="18"/>
        <v>0</v>
      </c>
      <c r="Z30" s="160"/>
      <c r="AA30" s="17">
        <f t="shared" si="3"/>
        <v>12</v>
      </c>
      <c r="AB30" s="18">
        <f t="shared" si="4"/>
        <v>3</v>
      </c>
      <c r="AC30" s="24">
        <f>AB30*100/AA30</f>
        <v>25</v>
      </c>
      <c r="AD30" s="175"/>
      <c r="AE30" s="160"/>
    </row>
    <row r="31" spans="2:31" ht="73.5" customHeight="1" thickBot="1" x14ac:dyDescent="0.3">
      <c r="B31" s="117" t="s">
        <v>32</v>
      </c>
      <c r="C31" s="71" t="s">
        <v>77</v>
      </c>
      <c r="D31" s="153" t="s">
        <v>24</v>
      </c>
      <c r="E31" s="163"/>
      <c r="F31" s="85" t="s">
        <v>78</v>
      </c>
      <c r="G31" s="44" t="s">
        <v>76</v>
      </c>
      <c r="H31" s="44">
        <v>1</v>
      </c>
      <c r="I31" s="45">
        <f t="shared" si="0"/>
        <v>0</v>
      </c>
      <c r="J31" s="9">
        <f t="shared" si="21"/>
        <v>0</v>
      </c>
      <c r="K31" s="27">
        <v>0</v>
      </c>
      <c r="L31" s="28">
        <v>0</v>
      </c>
      <c r="M31" s="41" t="e">
        <f t="shared" si="15"/>
        <v>#DIV/0!</v>
      </c>
      <c r="N31" s="172"/>
      <c r="O31" s="27">
        <v>0</v>
      </c>
      <c r="P31" s="29"/>
      <c r="Q31" s="100" t="e">
        <f t="shared" si="16"/>
        <v>#DIV/0!</v>
      </c>
      <c r="R31" s="160"/>
      <c r="S31" s="25">
        <v>1</v>
      </c>
      <c r="T31" s="30"/>
      <c r="U31" s="100">
        <f t="shared" si="17"/>
        <v>0</v>
      </c>
      <c r="V31" s="160"/>
      <c r="W31" s="25">
        <v>0</v>
      </c>
      <c r="X31" s="31"/>
      <c r="Y31" s="100" t="e">
        <f t="shared" si="18"/>
        <v>#DIV/0!</v>
      </c>
      <c r="Z31" s="160"/>
      <c r="AA31" s="17">
        <f t="shared" si="3"/>
        <v>1</v>
      </c>
      <c r="AB31" s="18">
        <f t="shared" si="4"/>
        <v>0</v>
      </c>
      <c r="AC31" s="24">
        <f t="shared" si="22"/>
        <v>0</v>
      </c>
      <c r="AD31" s="175"/>
      <c r="AE31" s="160"/>
    </row>
    <row r="32" spans="2:31" ht="73.5" customHeight="1" thickBot="1" x14ac:dyDescent="0.3">
      <c r="B32" s="119" t="s">
        <v>33</v>
      </c>
      <c r="C32" s="71" t="s">
        <v>89</v>
      </c>
      <c r="D32" s="153" t="s">
        <v>23</v>
      </c>
      <c r="E32" s="163"/>
      <c r="F32" s="155" t="s">
        <v>90</v>
      </c>
      <c r="G32" s="44" t="s">
        <v>76</v>
      </c>
      <c r="H32" s="44">
        <v>1</v>
      </c>
      <c r="I32" s="45">
        <f t="shared" si="0"/>
        <v>0</v>
      </c>
      <c r="J32" s="9">
        <f t="shared" ref="J32:J33" si="23">I32*100/H32</f>
        <v>0</v>
      </c>
      <c r="K32" s="27">
        <v>0</v>
      </c>
      <c r="L32" s="53">
        <v>0</v>
      </c>
      <c r="M32" s="41" t="e">
        <f t="shared" si="15"/>
        <v>#DIV/0!</v>
      </c>
      <c r="N32" s="172"/>
      <c r="O32" s="95">
        <v>0</v>
      </c>
      <c r="P32" s="96"/>
      <c r="Q32" s="100" t="e">
        <f t="shared" si="16"/>
        <v>#DIV/0!</v>
      </c>
      <c r="R32" s="160"/>
      <c r="S32" s="25">
        <v>0</v>
      </c>
      <c r="T32" s="30"/>
      <c r="U32" s="100" t="e">
        <f t="shared" si="17"/>
        <v>#DIV/0!</v>
      </c>
      <c r="V32" s="160"/>
      <c r="W32" s="25">
        <v>1</v>
      </c>
      <c r="X32" s="31"/>
      <c r="Y32" s="100">
        <f t="shared" si="18"/>
        <v>0</v>
      </c>
      <c r="Z32" s="160"/>
      <c r="AA32" s="17">
        <f t="shared" si="3"/>
        <v>1</v>
      </c>
      <c r="AB32" s="18">
        <f t="shared" si="4"/>
        <v>0</v>
      </c>
      <c r="AC32" s="24">
        <f t="shared" si="22"/>
        <v>0</v>
      </c>
      <c r="AD32" s="175"/>
      <c r="AE32" s="160"/>
    </row>
    <row r="33" spans="2:32" ht="73.5" customHeight="1" thickBot="1" x14ac:dyDescent="0.3">
      <c r="B33" s="119" t="s">
        <v>34</v>
      </c>
      <c r="C33" s="57" t="s">
        <v>94</v>
      </c>
      <c r="D33" s="154" t="s">
        <v>24</v>
      </c>
      <c r="E33" s="164"/>
      <c r="F33" s="156" t="s">
        <v>95</v>
      </c>
      <c r="G33" s="21" t="s">
        <v>96</v>
      </c>
      <c r="H33" s="21">
        <v>1</v>
      </c>
      <c r="I33" s="22">
        <f t="shared" si="0"/>
        <v>0</v>
      </c>
      <c r="J33" s="9">
        <f t="shared" si="23"/>
        <v>0</v>
      </c>
      <c r="K33" s="23">
        <v>0</v>
      </c>
      <c r="L33" s="55">
        <v>0</v>
      </c>
      <c r="M33" s="41" t="e">
        <f t="shared" si="15"/>
        <v>#DIV/0!</v>
      </c>
      <c r="N33" s="173"/>
      <c r="O33" s="10">
        <v>0</v>
      </c>
      <c r="P33" s="98"/>
      <c r="Q33" s="99" t="e">
        <f>P33*100/O33</f>
        <v>#DIV/0!</v>
      </c>
      <c r="R33" s="161"/>
      <c r="S33" s="25">
        <v>1</v>
      </c>
      <c r="T33" s="42"/>
      <c r="U33" s="100">
        <f>T33*100/S33</f>
        <v>0</v>
      </c>
      <c r="V33" s="161"/>
      <c r="W33" s="25">
        <v>0</v>
      </c>
      <c r="X33" s="150"/>
      <c r="Y33" s="158" t="e">
        <f>X33*100/W33</f>
        <v>#DIV/0!</v>
      </c>
      <c r="Z33" s="161"/>
      <c r="AA33" s="17">
        <f t="shared" si="3"/>
        <v>1</v>
      </c>
      <c r="AB33" s="18">
        <f t="shared" si="4"/>
        <v>0</v>
      </c>
      <c r="AC33" s="24">
        <f t="shared" si="22"/>
        <v>0</v>
      </c>
      <c r="AD33" s="176"/>
      <c r="AE33" s="160"/>
    </row>
    <row r="34" spans="2:32" s="20" customFormat="1" ht="73.5" customHeight="1" thickBot="1" x14ac:dyDescent="0.3">
      <c r="B34" s="115" t="s">
        <v>31</v>
      </c>
      <c r="C34" s="121" t="s">
        <v>41</v>
      </c>
      <c r="D34" s="157" t="s">
        <v>22</v>
      </c>
      <c r="E34" s="139" t="s">
        <v>110</v>
      </c>
      <c r="F34" s="120" t="s">
        <v>42</v>
      </c>
      <c r="G34" s="122" t="s">
        <v>40</v>
      </c>
      <c r="H34" s="122">
        <v>2</v>
      </c>
      <c r="I34" s="123">
        <f t="shared" si="0"/>
        <v>0</v>
      </c>
      <c r="J34" s="73">
        <f>I34*100/H34</f>
        <v>0</v>
      </c>
      <c r="K34" s="23">
        <v>0</v>
      </c>
      <c r="L34" s="80">
        <v>0</v>
      </c>
      <c r="M34" s="78" t="e">
        <f>L34*100/K34</f>
        <v>#DIV/0!</v>
      </c>
      <c r="N34" s="78" t="e">
        <f>AVERAGE(M34)</f>
        <v>#DIV/0!</v>
      </c>
      <c r="O34" s="23">
        <v>0</v>
      </c>
      <c r="P34" s="12"/>
      <c r="Q34" s="100" t="e">
        <f>P34*100/O34</f>
        <v>#DIV/0!</v>
      </c>
      <c r="R34" s="101" t="e">
        <f>AVERAGE(Q34)</f>
        <v>#DIV/0!</v>
      </c>
      <c r="S34" s="25">
        <v>2</v>
      </c>
      <c r="T34" s="15"/>
      <c r="U34" s="100">
        <f>T34*100/S34</f>
        <v>0</v>
      </c>
      <c r="V34" s="101">
        <f>AVERAGE(U34)</f>
        <v>0</v>
      </c>
      <c r="W34" s="25">
        <v>0</v>
      </c>
      <c r="X34" s="16"/>
      <c r="Y34" s="100" t="e">
        <f>X34*100/W34</f>
        <v>#DIV/0!</v>
      </c>
      <c r="Z34" s="101" t="e">
        <f>AVERAGE(Y34)</f>
        <v>#DIV/0!</v>
      </c>
      <c r="AA34" s="17">
        <f t="shared" si="3"/>
        <v>2</v>
      </c>
      <c r="AB34" s="18">
        <f t="shared" si="4"/>
        <v>0</v>
      </c>
      <c r="AC34" s="100">
        <f>AB34*100/AA34</f>
        <v>0</v>
      </c>
      <c r="AD34" s="101">
        <f>AVERAGE(AC34)</f>
        <v>0</v>
      </c>
      <c r="AE34" s="161"/>
      <c r="AF34" s="19"/>
    </row>
    <row r="35" spans="2:32" x14ac:dyDescent="0.25">
      <c r="C35" s="56"/>
    </row>
  </sheetData>
  <mergeCells count="29">
    <mergeCell ref="B2:AE2"/>
    <mergeCell ref="B3:AE3"/>
    <mergeCell ref="B4:AE4"/>
    <mergeCell ref="B5:AE5"/>
    <mergeCell ref="Z11:Z14"/>
    <mergeCell ref="N11:N14"/>
    <mergeCell ref="R11:R14"/>
    <mergeCell ref="V11:V14"/>
    <mergeCell ref="Z7:Z10"/>
    <mergeCell ref="AD7:AD10"/>
    <mergeCell ref="AD11:AD14"/>
    <mergeCell ref="N7:N10"/>
    <mergeCell ref="R7:R10"/>
    <mergeCell ref="V7:V10"/>
    <mergeCell ref="AE7:AE34"/>
    <mergeCell ref="E7:E10"/>
    <mergeCell ref="E15:E23"/>
    <mergeCell ref="E11:E14"/>
    <mergeCell ref="E25:E33"/>
    <mergeCell ref="N15:N23"/>
    <mergeCell ref="R15:R23"/>
    <mergeCell ref="V15:V23"/>
    <mergeCell ref="Z15:Z23"/>
    <mergeCell ref="AD15:AD23"/>
    <mergeCell ref="N25:N33"/>
    <mergeCell ref="R25:R33"/>
    <mergeCell ref="V25:V33"/>
    <mergeCell ref="Z25:Z33"/>
    <mergeCell ref="AD25:AD33"/>
  </mergeCells>
  <conditionalFormatting sqref="N15 N7 R15 R24 V24 Z24 N24:N25 M7:M34 J7:J34 AC7:AC34 U7:U34 Y7:Y34 Q8:Q34">
    <cfRule type="cellIs" dxfId="74" priority="334" stopIfTrue="1" operator="lessThan">
      <formula>69.99</formula>
    </cfRule>
    <cfRule type="cellIs" dxfId="73" priority="335" stopIfTrue="1" operator="greaterThanOrEqual">
      <formula>100</formula>
    </cfRule>
    <cfRule type="cellIs" dxfId="72" priority="336" stopIfTrue="1" operator="between">
      <formula>70</formula>
      <formula>99.99</formula>
    </cfRule>
  </conditionalFormatting>
  <conditionalFormatting sqref="N11">
    <cfRule type="cellIs" dxfId="71" priority="319" stopIfTrue="1" operator="lessThan">
      <formula>69.99</formula>
    </cfRule>
    <cfRule type="cellIs" dxfId="70" priority="320" stopIfTrue="1" operator="greaterThanOrEqual">
      <formula>100</formula>
    </cfRule>
    <cfRule type="cellIs" dxfId="69" priority="321" stopIfTrue="1" operator="between">
      <formula>70</formula>
      <formula>99.99</formula>
    </cfRule>
  </conditionalFormatting>
  <conditionalFormatting sqref="AE7">
    <cfRule type="cellIs" dxfId="68" priority="220" stopIfTrue="1" operator="lessThan">
      <formula>69.99</formula>
    </cfRule>
    <cfRule type="cellIs" dxfId="67" priority="221" stopIfTrue="1" operator="greaterThanOrEqual">
      <formula>100</formula>
    </cfRule>
    <cfRule type="cellIs" dxfId="66" priority="222" stopIfTrue="1" operator="between">
      <formula>70</formula>
      <formula>99.99</formula>
    </cfRule>
  </conditionalFormatting>
  <conditionalFormatting sqref="R25">
    <cfRule type="cellIs" dxfId="65" priority="214" stopIfTrue="1" operator="lessThan">
      <formula>69.99</formula>
    </cfRule>
    <cfRule type="cellIs" dxfId="64" priority="215" stopIfTrue="1" operator="greaterThanOrEqual">
      <formula>100</formula>
    </cfRule>
    <cfRule type="cellIs" dxfId="63" priority="216" stopIfTrue="1" operator="between">
      <formula>70</formula>
      <formula>99.99</formula>
    </cfRule>
  </conditionalFormatting>
  <conditionalFormatting sqref="R11">
    <cfRule type="cellIs" dxfId="62" priority="205" stopIfTrue="1" operator="lessThan">
      <formula>69.99</formula>
    </cfRule>
    <cfRule type="cellIs" dxfId="61" priority="206" stopIfTrue="1" operator="greaterThanOrEqual">
      <formula>100</formula>
    </cfRule>
    <cfRule type="cellIs" dxfId="60" priority="207" stopIfTrue="1" operator="between">
      <formula>70</formula>
      <formula>99.99</formula>
    </cfRule>
  </conditionalFormatting>
  <conditionalFormatting sqref="AD24">
    <cfRule type="cellIs" dxfId="59" priority="124" stopIfTrue="1" operator="lessThan">
      <formula>69.99</formula>
    </cfRule>
    <cfRule type="cellIs" dxfId="58" priority="125" stopIfTrue="1" operator="greaterThanOrEqual">
      <formula>100</formula>
    </cfRule>
    <cfRule type="cellIs" dxfId="57" priority="126" stopIfTrue="1" operator="between">
      <formula>70</formula>
      <formula>99.99</formula>
    </cfRule>
  </conditionalFormatting>
  <conditionalFormatting sqref="AD11">
    <cfRule type="cellIs" dxfId="56" priority="145" stopIfTrue="1" operator="lessThan">
      <formula>69.99</formula>
    </cfRule>
    <cfRule type="cellIs" dxfId="55" priority="146" stopIfTrue="1" operator="greaterThanOrEqual">
      <formula>100</formula>
    </cfRule>
    <cfRule type="cellIs" dxfId="54" priority="147" stopIfTrue="1" operator="between">
      <formula>70</formula>
      <formula>99.99</formula>
    </cfRule>
  </conditionalFormatting>
  <conditionalFormatting sqref="V11">
    <cfRule type="cellIs" dxfId="53" priority="94" stopIfTrue="1" operator="lessThan">
      <formula>69.99</formula>
    </cfRule>
    <cfRule type="cellIs" dxfId="52" priority="95" stopIfTrue="1" operator="greaterThanOrEqual">
      <formula>100</formula>
    </cfRule>
    <cfRule type="cellIs" dxfId="51" priority="96" stopIfTrue="1" operator="between">
      <formula>70</formula>
      <formula>99.99</formula>
    </cfRule>
  </conditionalFormatting>
  <conditionalFormatting sqref="Q7">
    <cfRule type="cellIs" dxfId="50" priority="52" stopIfTrue="1" operator="lessThan">
      <formula>69.99</formula>
    </cfRule>
    <cfRule type="cellIs" dxfId="49" priority="53" stopIfTrue="1" operator="greaterThanOrEqual">
      <formula>100</formula>
    </cfRule>
    <cfRule type="cellIs" dxfId="48" priority="54" stopIfTrue="1" operator="between">
      <formula>70</formula>
      <formula>99.99</formula>
    </cfRule>
  </conditionalFormatting>
  <conditionalFormatting sqref="Z11">
    <cfRule type="cellIs" dxfId="47" priority="70" stopIfTrue="1" operator="lessThan">
      <formula>69.99</formula>
    </cfRule>
    <cfRule type="cellIs" dxfId="46" priority="71" stopIfTrue="1" operator="greaterThanOrEqual">
      <formula>100</formula>
    </cfRule>
    <cfRule type="cellIs" dxfId="45" priority="72" stopIfTrue="1" operator="between">
      <formula>70</formula>
      <formula>99.99</formula>
    </cfRule>
  </conditionalFormatting>
  <conditionalFormatting sqref="AD25">
    <cfRule type="cellIs" dxfId="44" priority="31" stopIfTrue="1" operator="lessThan">
      <formula>69.99</formula>
    </cfRule>
    <cfRule type="cellIs" dxfId="43" priority="32" stopIfTrue="1" operator="greaterThanOrEqual">
      <formula>100</formula>
    </cfRule>
    <cfRule type="cellIs" dxfId="42" priority="33" stopIfTrue="1" operator="between">
      <formula>70</formula>
      <formula>99.99</formula>
    </cfRule>
  </conditionalFormatting>
  <conditionalFormatting sqref="V15">
    <cfRule type="cellIs" dxfId="41" priority="46" stopIfTrue="1" operator="lessThan">
      <formula>69.99</formula>
    </cfRule>
    <cfRule type="cellIs" dxfId="40" priority="47" stopIfTrue="1" operator="greaterThanOrEqual">
      <formula>100</formula>
    </cfRule>
    <cfRule type="cellIs" dxfId="39" priority="48" stopIfTrue="1" operator="between">
      <formula>70</formula>
      <formula>99.99</formula>
    </cfRule>
  </conditionalFormatting>
  <conditionalFormatting sqref="Z15">
    <cfRule type="cellIs" dxfId="38" priority="43" stopIfTrue="1" operator="lessThan">
      <formula>69.99</formula>
    </cfRule>
    <cfRule type="cellIs" dxfId="37" priority="44" stopIfTrue="1" operator="greaterThanOrEqual">
      <formula>100</formula>
    </cfRule>
    <cfRule type="cellIs" dxfId="36" priority="45" stopIfTrue="1" operator="between">
      <formula>70</formula>
      <formula>99.99</formula>
    </cfRule>
  </conditionalFormatting>
  <conditionalFormatting sqref="AD15">
    <cfRule type="cellIs" dxfId="35" priority="40" stopIfTrue="1" operator="lessThan">
      <formula>69.99</formula>
    </cfRule>
    <cfRule type="cellIs" dxfId="34" priority="41" stopIfTrue="1" operator="greaterThanOrEqual">
      <formula>100</formula>
    </cfRule>
    <cfRule type="cellIs" dxfId="33" priority="42" stopIfTrue="1" operator="between">
      <formula>70</formula>
      <formula>99.99</formula>
    </cfRule>
  </conditionalFormatting>
  <conditionalFormatting sqref="V25">
    <cfRule type="cellIs" dxfId="32" priority="37" stopIfTrue="1" operator="lessThan">
      <formula>69.99</formula>
    </cfRule>
    <cfRule type="cellIs" dxfId="31" priority="38" stopIfTrue="1" operator="greaterThanOrEqual">
      <formula>100</formula>
    </cfRule>
    <cfRule type="cellIs" dxfId="30" priority="39" stopIfTrue="1" operator="between">
      <formula>70</formula>
      <formula>99.99</formula>
    </cfRule>
  </conditionalFormatting>
  <conditionalFormatting sqref="Z25">
    <cfRule type="cellIs" dxfId="29" priority="34" stopIfTrue="1" operator="lessThan">
      <formula>69.99</formula>
    </cfRule>
    <cfRule type="cellIs" dxfId="28" priority="35" stopIfTrue="1" operator="greaterThanOrEqual">
      <formula>100</formula>
    </cfRule>
    <cfRule type="cellIs" dxfId="27" priority="36" stopIfTrue="1" operator="between">
      <formula>70</formula>
      <formula>99.99</formula>
    </cfRule>
  </conditionalFormatting>
  <conditionalFormatting sqref="Z7">
    <cfRule type="cellIs" dxfId="26" priority="4" stopIfTrue="1" operator="lessThan">
      <formula>69.99</formula>
    </cfRule>
    <cfRule type="cellIs" dxfId="25" priority="5" stopIfTrue="1" operator="greaterThanOrEqual">
      <formula>100</formula>
    </cfRule>
    <cfRule type="cellIs" dxfId="24" priority="6" stopIfTrue="1" operator="between">
      <formula>70</formula>
      <formula>99.99</formula>
    </cfRule>
  </conditionalFormatting>
  <conditionalFormatting sqref="N34">
    <cfRule type="cellIs" dxfId="23" priority="25" stopIfTrue="1" operator="lessThan">
      <formula>69.99</formula>
    </cfRule>
    <cfRule type="cellIs" dxfId="22" priority="26" stopIfTrue="1" operator="greaterThanOrEqual">
      <formula>100</formula>
    </cfRule>
    <cfRule type="cellIs" dxfId="21" priority="27" stopIfTrue="1" operator="between">
      <formula>70</formula>
      <formula>99.99</formula>
    </cfRule>
  </conditionalFormatting>
  <conditionalFormatting sqref="AD7">
    <cfRule type="cellIs" dxfId="20" priority="22" stopIfTrue="1" operator="lessThan">
      <formula>69.99</formula>
    </cfRule>
    <cfRule type="cellIs" dxfId="19" priority="23" stopIfTrue="1" operator="greaterThanOrEqual">
      <formula>100</formula>
    </cfRule>
    <cfRule type="cellIs" dxfId="18" priority="24" stopIfTrue="1" operator="between">
      <formula>70</formula>
      <formula>99.99</formula>
    </cfRule>
  </conditionalFormatting>
  <conditionalFormatting sqref="AD34">
    <cfRule type="cellIs" dxfId="17" priority="19" stopIfTrue="1" operator="lessThan">
      <formula>69.99</formula>
    </cfRule>
    <cfRule type="cellIs" dxfId="16" priority="20" stopIfTrue="1" operator="greaterThanOrEqual">
      <formula>100</formula>
    </cfRule>
    <cfRule type="cellIs" dxfId="15" priority="21" stopIfTrue="1" operator="between">
      <formula>70</formula>
      <formula>99.99</formula>
    </cfRule>
  </conditionalFormatting>
  <conditionalFormatting sqref="R7">
    <cfRule type="cellIs" dxfId="14" priority="16" stopIfTrue="1" operator="lessThan">
      <formula>69.99</formula>
    </cfRule>
    <cfRule type="cellIs" dxfId="13" priority="17" stopIfTrue="1" operator="greaterThanOrEqual">
      <formula>100</formula>
    </cfRule>
    <cfRule type="cellIs" dxfId="12" priority="18" stopIfTrue="1" operator="between">
      <formula>70</formula>
      <formula>99.99</formula>
    </cfRule>
  </conditionalFormatting>
  <conditionalFormatting sqref="R34">
    <cfRule type="cellIs" dxfId="11" priority="13" stopIfTrue="1" operator="lessThan">
      <formula>69.99</formula>
    </cfRule>
    <cfRule type="cellIs" dxfId="10" priority="14" stopIfTrue="1" operator="greaterThanOrEqual">
      <formula>100</formula>
    </cfRule>
    <cfRule type="cellIs" dxfId="9" priority="15" stopIfTrue="1" operator="between">
      <formula>70</formula>
      <formula>99.99</formula>
    </cfRule>
  </conditionalFormatting>
  <conditionalFormatting sqref="V7">
    <cfRule type="cellIs" dxfId="8" priority="10" stopIfTrue="1" operator="lessThan">
      <formula>69.99</formula>
    </cfRule>
    <cfRule type="cellIs" dxfId="7" priority="11" stopIfTrue="1" operator="greaterThanOrEqual">
      <formula>100</formula>
    </cfRule>
    <cfRule type="cellIs" dxfId="6" priority="12" stopIfTrue="1" operator="between">
      <formula>70</formula>
      <formula>99.99</formula>
    </cfRule>
  </conditionalFormatting>
  <conditionalFormatting sqref="V34">
    <cfRule type="cellIs" dxfId="5" priority="7" stopIfTrue="1" operator="lessThan">
      <formula>69.99</formula>
    </cfRule>
    <cfRule type="cellIs" dxfId="4" priority="8" stopIfTrue="1" operator="greaterThanOrEqual">
      <formula>100</formula>
    </cfRule>
    <cfRule type="cellIs" dxfId="3" priority="9" stopIfTrue="1" operator="between">
      <formula>70</formula>
      <formula>99.99</formula>
    </cfRule>
  </conditionalFormatting>
  <conditionalFormatting sqref="Z34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Proceso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Aguilera Wilches</cp:lastModifiedBy>
  <cp:lastPrinted>2018-01-29T18:54:04Z</cp:lastPrinted>
  <dcterms:created xsi:type="dcterms:W3CDTF">2017-08-17T02:04:28Z</dcterms:created>
  <dcterms:modified xsi:type="dcterms:W3CDTF">2018-05-02T13:09:18Z</dcterms:modified>
</cp:coreProperties>
</file>