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Users\mdelcastillo\Documents\ANI YAHVE\CONTRATOS SERVICIOS\"/>
    </mc:Choice>
  </mc:AlternateContent>
  <bookViews>
    <workbookView xWindow="0" yWindow="0" windowWidth="24000" windowHeight="9735"/>
  </bookViews>
  <sheets>
    <sheet name="TABLA HONORAROS CONTRATISTAS " sheetId="1" r:id="rId1"/>
  </sheets>
  <definedNames>
    <definedName name="_xlnm.Print_Area" localSheetId="0">'TABLA HONORAROS CONTRATISTAS '!$A$1:$X$26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9" i="1" l="1"/>
  <c r="V9" i="1"/>
  <c r="S23" i="1"/>
  <c r="S24" i="1"/>
  <c r="S25" i="1"/>
  <c r="S22" i="1"/>
  <c r="S21" i="1"/>
  <c r="S19" i="1"/>
  <c r="S11" i="1"/>
  <c r="S12" i="1"/>
  <c r="S13" i="1"/>
  <c r="S14" i="1"/>
  <c r="S15" i="1"/>
  <c r="S16" i="1"/>
  <c r="S17" i="1"/>
  <c r="S18" i="1"/>
  <c r="S10" i="1"/>
  <c r="S8" i="1"/>
  <c r="S6" i="1"/>
  <c r="R22" i="1"/>
  <c r="R23" i="1"/>
  <c r="R24" i="1"/>
  <c r="R25" i="1"/>
  <c r="R21" i="1"/>
  <c r="R19" i="1"/>
  <c r="R12" i="1"/>
  <c r="R13" i="1"/>
  <c r="R14" i="1"/>
  <c r="R15" i="1"/>
  <c r="R16" i="1"/>
  <c r="R17" i="1"/>
  <c r="R18" i="1"/>
  <c r="R11" i="1"/>
  <c r="R6" i="1"/>
  <c r="R8" i="1"/>
  <c r="R10" i="1"/>
  <c r="Q22" i="1"/>
  <c r="Q23" i="1"/>
  <c r="Q24" i="1"/>
  <c r="Q25" i="1"/>
  <c r="Q21" i="1"/>
  <c r="Q19" i="1"/>
  <c r="Q11" i="1"/>
  <c r="Q12" i="1"/>
  <c r="Q13" i="1"/>
  <c r="Q14" i="1"/>
  <c r="Q15" i="1"/>
  <c r="Q16" i="1"/>
  <c r="Q17" i="1"/>
  <c r="Q18" i="1"/>
  <c r="P19" i="1"/>
  <c r="P8" i="1"/>
  <c r="P6" i="1"/>
  <c r="Q6" i="1"/>
  <c r="Q10" i="1"/>
  <c r="Q8" i="1"/>
  <c r="P22" i="1"/>
  <c r="P23" i="1"/>
  <c r="P24" i="1"/>
  <c r="P25" i="1"/>
  <c r="P21" i="1"/>
  <c r="P12" i="1"/>
  <c r="P13" i="1"/>
  <c r="P14" i="1"/>
  <c r="P15" i="1"/>
  <c r="P16" i="1"/>
  <c r="P17" i="1"/>
  <c r="P18" i="1"/>
  <c r="P11" i="1"/>
  <c r="P10" i="1"/>
  <c r="V7" i="1" l="1"/>
  <c r="V8" i="1" s="1"/>
  <c r="W8" i="1" s="1"/>
  <c r="W7" i="1"/>
  <c r="W6" i="1"/>
  <c r="I19" i="1" l="1"/>
  <c r="K19" i="1" s="1"/>
  <c r="M19" i="1" s="1"/>
  <c r="O19" i="1" s="1"/>
  <c r="H19" i="1"/>
  <c r="J19" i="1" s="1"/>
  <c r="L19" i="1" s="1"/>
  <c r="N19" i="1" s="1"/>
  <c r="I11" i="1"/>
  <c r="K11" i="1" s="1"/>
  <c r="M11" i="1" s="1"/>
  <c r="O11" i="1" s="1"/>
  <c r="I12" i="1"/>
  <c r="K12" i="1" s="1"/>
  <c r="M12" i="1" s="1"/>
  <c r="O12" i="1" s="1"/>
  <c r="I13" i="1"/>
  <c r="K13" i="1" s="1"/>
  <c r="M13" i="1" s="1"/>
  <c r="O13" i="1" s="1"/>
  <c r="I14" i="1"/>
  <c r="K14" i="1" s="1"/>
  <c r="M14" i="1" s="1"/>
  <c r="O14" i="1" s="1"/>
  <c r="I15" i="1"/>
  <c r="K15" i="1" s="1"/>
  <c r="M15" i="1" s="1"/>
  <c r="O15" i="1" s="1"/>
  <c r="I16" i="1"/>
  <c r="K16" i="1" s="1"/>
  <c r="M16" i="1" s="1"/>
  <c r="O16" i="1" s="1"/>
  <c r="I17" i="1"/>
  <c r="K17" i="1" s="1"/>
  <c r="M17" i="1" s="1"/>
  <c r="O17" i="1" s="1"/>
  <c r="I18" i="1"/>
  <c r="K18" i="1" s="1"/>
  <c r="M18" i="1" s="1"/>
  <c r="O18" i="1" s="1"/>
  <c r="I21" i="1"/>
  <c r="K21" i="1" s="1"/>
  <c r="M21" i="1" s="1"/>
  <c r="O21" i="1" s="1"/>
  <c r="I22" i="1"/>
  <c r="K22" i="1" s="1"/>
  <c r="M22" i="1" s="1"/>
  <c r="O22" i="1" s="1"/>
  <c r="I23" i="1"/>
  <c r="K23" i="1" s="1"/>
  <c r="M23" i="1" s="1"/>
  <c r="O23" i="1" s="1"/>
  <c r="I24" i="1"/>
  <c r="K24" i="1" s="1"/>
  <c r="M24" i="1" s="1"/>
  <c r="O24" i="1" s="1"/>
  <c r="I25" i="1"/>
  <c r="K25" i="1" s="1"/>
  <c r="M25" i="1" s="1"/>
  <c r="O25" i="1" s="1"/>
  <c r="I10" i="1"/>
  <c r="K10" i="1" s="1"/>
  <c r="M10" i="1" s="1"/>
  <c r="O10" i="1" s="1"/>
  <c r="H13" i="1"/>
  <c r="J13" i="1" s="1"/>
  <c r="L13" i="1" s="1"/>
  <c r="N13" i="1" s="1"/>
  <c r="H14" i="1"/>
  <c r="J14" i="1" s="1"/>
  <c r="L14" i="1" s="1"/>
  <c r="N14" i="1" s="1"/>
  <c r="H15" i="1"/>
  <c r="J15" i="1" s="1"/>
  <c r="L15" i="1" s="1"/>
  <c r="N15" i="1" s="1"/>
  <c r="H16" i="1"/>
  <c r="J16" i="1" s="1"/>
  <c r="L16" i="1" s="1"/>
  <c r="N16" i="1" s="1"/>
  <c r="H17" i="1"/>
  <c r="J17" i="1" s="1"/>
  <c r="L17" i="1" s="1"/>
  <c r="N17" i="1" s="1"/>
  <c r="H18" i="1"/>
  <c r="J18" i="1" s="1"/>
  <c r="L18" i="1" s="1"/>
  <c r="N18" i="1" s="1"/>
  <c r="H21" i="1"/>
  <c r="J21" i="1" s="1"/>
  <c r="L21" i="1" s="1"/>
  <c r="N21" i="1" s="1"/>
  <c r="H22" i="1"/>
  <c r="J22" i="1" s="1"/>
  <c r="L22" i="1" s="1"/>
  <c r="N22" i="1" s="1"/>
  <c r="H23" i="1"/>
  <c r="J23" i="1" s="1"/>
  <c r="L23" i="1" s="1"/>
  <c r="N23" i="1" s="1"/>
  <c r="H24" i="1"/>
  <c r="J24" i="1" s="1"/>
  <c r="L24" i="1" s="1"/>
  <c r="N24" i="1" s="1"/>
  <c r="H25" i="1"/>
  <c r="J25" i="1" s="1"/>
  <c r="L25" i="1" s="1"/>
  <c r="N25" i="1" s="1"/>
  <c r="H11" i="1"/>
  <c r="J11" i="1" s="1"/>
  <c r="L11" i="1" s="1"/>
  <c r="N11" i="1" s="1"/>
  <c r="H12" i="1"/>
  <c r="J12" i="1" s="1"/>
  <c r="L12" i="1" s="1"/>
  <c r="N12" i="1" s="1"/>
  <c r="H10" i="1"/>
  <c r="J10" i="1" s="1"/>
  <c r="L10" i="1" s="1"/>
  <c r="N10" i="1" s="1"/>
  <c r="I8" i="1"/>
  <c r="K8" i="1" s="1"/>
  <c r="M8" i="1" s="1"/>
  <c r="O8" i="1" s="1"/>
  <c r="H8" i="1"/>
  <c r="J8" i="1" s="1"/>
  <c r="L8" i="1" s="1"/>
  <c r="N8" i="1" s="1"/>
  <c r="I6" i="1"/>
  <c r="K6" i="1" s="1"/>
  <c r="M6" i="1" s="1"/>
  <c r="O6" i="1" s="1"/>
  <c r="H6" i="1"/>
  <c r="J6" i="1" s="1"/>
  <c r="L6" i="1" s="1"/>
  <c r="N6" i="1" s="1"/>
</calcChain>
</file>

<file path=xl/sharedStrings.xml><?xml version="1.0" encoding="utf-8"?>
<sst xmlns="http://schemas.openxmlformats.org/spreadsheetml/2006/main" count="92" uniqueCount="66">
  <si>
    <t>CATEGORÍA</t>
  </si>
  <si>
    <t>FORMACIÓN</t>
  </si>
  <si>
    <t>RANGO</t>
  </si>
  <si>
    <t>VALOR 2013 SIN IVA</t>
  </si>
  <si>
    <t>DESDE</t>
  </si>
  <si>
    <t>HASTA</t>
  </si>
  <si>
    <t>VALOR 2014 SIN IVA</t>
  </si>
  <si>
    <t xml:space="preserve">DESDE </t>
  </si>
  <si>
    <t>A</t>
  </si>
  <si>
    <t>B</t>
  </si>
  <si>
    <t>D</t>
  </si>
  <si>
    <t>C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</si>
  <si>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</si>
  <si>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</si>
  <si>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</si>
  <si>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</si>
  <si>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</si>
  <si>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</si>
  <si>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</si>
  <si>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</si>
  <si>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</si>
  <si>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</si>
  <si>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</si>
  <si>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</si>
  <si>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</si>
  <si>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Profesional con Maestría</t>
  </si>
  <si>
    <t>49 meses</t>
  </si>
  <si>
    <t>Profesional con Especialización</t>
  </si>
  <si>
    <t>61 meses</t>
  </si>
  <si>
    <t>44 meses</t>
  </si>
  <si>
    <t>56 meses</t>
  </si>
  <si>
    <t>46 meses</t>
  </si>
  <si>
    <t>36 meses</t>
  </si>
  <si>
    <t>34 meses</t>
  </si>
  <si>
    <t>28 meses</t>
  </si>
  <si>
    <t>22 meses</t>
  </si>
  <si>
    <t>16 meses</t>
  </si>
  <si>
    <t>Profesional</t>
  </si>
  <si>
    <t>30 meses</t>
  </si>
  <si>
    <t>24 meses</t>
  </si>
  <si>
    <t>0 meses</t>
  </si>
  <si>
    <t>Técnico profesional o</t>
  </si>
  <si>
    <t>Aprobación de tres (3) años de eduación superior</t>
  </si>
  <si>
    <t>3 meses</t>
  </si>
  <si>
    <t>12 meses</t>
  </si>
  <si>
    <t>Experiencia en Conducción y Conocimientos en Mecánica Automotriz</t>
  </si>
  <si>
    <t>20 meses</t>
  </si>
  <si>
    <t>Bachiller</t>
  </si>
  <si>
    <t>4 años educación secundaria</t>
  </si>
  <si>
    <t>25 meses</t>
  </si>
  <si>
    <t>5 meses</t>
  </si>
  <si>
    <t xml:space="preserve">HASTA </t>
  </si>
  <si>
    <t>VALOR 2015 SIN IVA</t>
  </si>
  <si>
    <t>VALOR 2016 SIN IVA</t>
  </si>
  <si>
    <t>VALOR 2017 SIN IVA</t>
  </si>
  <si>
    <t>VALOR 2017 CON IVA</t>
  </si>
  <si>
    <t>SIN IVA</t>
  </si>
  <si>
    <t>CON IVA</t>
  </si>
  <si>
    <t>AÑO</t>
  </si>
  <si>
    <t>FIDUCIA RES 1785/2014</t>
  </si>
  <si>
    <t>VALOR 2018 CON IVA</t>
  </si>
  <si>
    <t>VALOR 2018 SIN IVA</t>
  </si>
  <si>
    <t>INCREMENTO</t>
  </si>
  <si>
    <t>AGENCIA NACIONAL DE INFRAESTRUCTURA</t>
  </si>
  <si>
    <t xml:space="preserve">                                             GRUPO INTERNO DE TRABAJO DE CONTRATACIÓN - VICEPRESIDENCIA JURIDICA</t>
  </si>
  <si>
    <t>(**) Según rerolución 034-2010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</si>
</sst>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_-&quot;$&quot;* #,##0_-;\-&quot;$&quot;* #,##0_-;_-&quot;$&quot;* &quot;-&quot;??_-;_-@_-"/>
    <numFmt numFmtId="165" formatCode="0.0%"/>
  </numFmts>
  <fonts count="11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4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9966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95">
    <xf numFmtId="0" fontId="0" fillId="0" borderId="0" xfId="0"/>
    <xf numFmtId="0" fontId="2" fillId="0" borderId="0" xfId="0" applyFont="1"/>
    <xf numFmtId="0" fontId="2" fillId="2" borderId="0" xfId="0" applyFont="1" applyFill="1"/>
    <xf numFmtId="0" fontId="4" fillId="0" borderId="0" xfId="0" applyFont="1"/>
    <xf numFmtId="0" fontId="3" fillId="0" borderId="0" xfId="0" applyFont="1"/>
    <xf numFmtId="0" fontId="3" fillId="3" borderId="0" xfId="0" applyFont="1" applyFill="1"/>
    <xf numFmtId="0" fontId="3" fillId="0" borderId="12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vertical="center"/>
    </xf>
    <xf numFmtId="0" fontId="2" fillId="0" borderId="0" xfId="0" applyFont="1" applyFill="1"/>
    <xf numFmtId="3" fontId="3" fillId="0" borderId="13" xfId="0" applyNumberFormat="1" applyFont="1" applyFill="1" applyBorder="1" applyAlignment="1">
      <alignment horizontal="center" vertical="center"/>
    </xf>
    <xf numFmtId="3" fontId="3" fillId="0" borderId="14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/>
    <xf numFmtId="0" fontId="7" fillId="4" borderId="7" xfId="0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7" fillId="4" borderId="16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64" fontId="3" fillId="0" borderId="3" xfId="1" applyNumberFormat="1" applyFont="1" applyBorder="1" applyAlignment="1">
      <alignment vertical="center"/>
    </xf>
    <xf numFmtId="164" fontId="3" fillId="0" borderId="4" xfId="1" applyNumberFormat="1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164" fontId="3" fillId="0" borderId="1" xfId="1" applyNumberFormat="1" applyFont="1" applyBorder="1" applyAlignment="1">
      <alignment vertical="center"/>
    </xf>
    <xf numFmtId="164" fontId="3" fillId="0" borderId="10" xfId="1" applyNumberFormat="1" applyFont="1" applyBorder="1" applyAlignment="1">
      <alignment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 vertical="center" wrapText="1"/>
    </xf>
    <xf numFmtId="3" fontId="4" fillId="0" borderId="23" xfId="0" applyNumberFormat="1" applyFont="1" applyFill="1" applyBorder="1" applyAlignment="1">
      <alignment vertical="center"/>
    </xf>
    <xf numFmtId="3" fontId="4" fillId="0" borderId="24" xfId="0" applyNumberFormat="1" applyFont="1" applyFill="1" applyBorder="1" applyAlignment="1">
      <alignment vertical="center"/>
    </xf>
    <xf numFmtId="3" fontId="3" fillId="0" borderId="23" xfId="0" applyNumberFormat="1" applyFont="1" applyFill="1" applyBorder="1" applyAlignment="1">
      <alignment vertical="center"/>
    </xf>
    <xf numFmtId="0" fontId="2" fillId="0" borderId="22" xfId="0" applyFont="1" applyFill="1" applyBorder="1" applyAlignment="1">
      <alignment horizontal="center" vertical="center"/>
    </xf>
    <xf numFmtId="0" fontId="4" fillId="0" borderId="0" xfId="0" applyFont="1" applyFill="1"/>
    <xf numFmtId="0" fontId="3" fillId="0" borderId="0" xfId="0" applyFont="1" applyFill="1"/>
    <xf numFmtId="0" fontId="7" fillId="4" borderId="6" xfId="0" applyFont="1" applyFill="1" applyBorder="1" applyAlignment="1">
      <alignment horizontal="center"/>
    </xf>
    <xf numFmtId="3" fontId="3" fillId="6" borderId="23" xfId="0" applyNumberFormat="1" applyFont="1" applyFill="1" applyBorder="1" applyAlignment="1">
      <alignment vertical="center"/>
    </xf>
    <xf numFmtId="3" fontId="3" fillId="6" borderId="25" xfId="0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3" fontId="4" fillId="6" borderId="23" xfId="0" applyNumberFormat="1" applyFont="1" applyFill="1" applyBorder="1" applyAlignment="1">
      <alignment vertical="center"/>
    </xf>
    <xf numFmtId="164" fontId="3" fillId="6" borderId="7" xfId="1" applyNumberFormat="1" applyFont="1" applyFill="1" applyBorder="1" applyAlignment="1">
      <alignment vertical="center"/>
    </xf>
    <xf numFmtId="164" fontId="3" fillId="6" borderId="11" xfId="1" applyNumberFormat="1" applyFont="1" applyFill="1" applyBorder="1" applyAlignment="1">
      <alignment vertical="center"/>
    </xf>
    <xf numFmtId="0" fontId="1" fillId="6" borderId="22" xfId="0" applyFont="1" applyFill="1" applyBorder="1" applyAlignment="1">
      <alignment horizontal="center" vertical="center"/>
    </xf>
    <xf numFmtId="165" fontId="1" fillId="6" borderId="25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9" fillId="0" borderId="0" xfId="0" applyFont="1" applyFill="1"/>
    <xf numFmtId="0" fontId="10" fillId="4" borderId="0" xfId="0" applyFont="1" applyFill="1"/>
    <xf numFmtId="0" fontId="10" fillId="4" borderId="0" xfId="0" applyFont="1" applyFill="1" applyAlignment="1">
      <alignment vertical="center"/>
    </xf>
    <xf numFmtId="0" fontId="10" fillId="0" borderId="0" xfId="0" applyFont="1" applyFill="1"/>
    <xf numFmtId="0" fontId="10" fillId="0" borderId="0" xfId="0" applyFont="1" applyFill="1" applyAlignment="1">
      <alignment vertical="center"/>
    </xf>
    <xf numFmtId="0" fontId="7" fillId="0" borderId="0" xfId="0" applyFont="1" applyFill="1" applyBorder="1" applyAlignment="1">
      <alignment horizontal="left"/>
    </xf>
    <xf numFmtId="0" fontId="3" fillId="0" borderId="14" xfId="0" applyFont="1" applyFill="1" applyBorder="1" applyAlignment="1">
      <alignment horizontal="center"/>
    </xf>
    <xf numFmtId="0" fontId="4" fillId="6" borderId="22" xfId="0" applyNumberFormat="1" applyFont="1" applyFill="1" applyBorder="1" applyAlignment="1">
      <alignment horizontal="center" vertical="center"/>
    </xf>
    <xf numFmtId="0" fontId="7" fillId="4" borderId="26" xfId="0" applyFont="1" applyFill="1" applyBorder="1" applyAlignment="1">
      <alignment horizontal="left"/>
    </xf>
    <xf numFmtId="0" fontId="8" fillId="4" borderId="0" xfId="0" applyFont="1" applyFill="1" applyAlignment="1">
      <alignment horizontal="center"/>
    </xf>
    <xf numFmtId="3" fontId="3" fillId="6" borderId="25" xfId="0" applyNumberFormat="1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3" fontId="3" fillId="6" borderId="18" xfId="0" applyNumberFormat="1" applyFont="1" applyFill="1" applyBorder="1" applyAlignment="1">
      <alignment horizontal="center" vertical="center"/>
    </xf>
    <xf numFmtId="3" fontId="3" fillId="6" borderId="20" xfId="0" applyNumberFormat="1" applyFont="1" applyFill="1" applyBorder="1" applyAlignment="1">
      <alignment horizontal="center" vertical="center"/>
    </xf>
    <xf numFmtId="3" fontId="3" fillId="6" borderId="19" xfId="0" applyNumberFormat="1" applyFont="1" applyFill="1" applyBorder="1" applyAlignment="1">
      <alignment horizontal="center" vertical="center"/>
    </xf>
    <xf numFmtId="3" fontId="3" fillId="6" borderId="21" xfId="0" applyNumberFormat="1" applyFont="1" applyFill="1" applyBorder="1" applyAlignment="1">
      <alignment horizontal="center" vertical="center"/>
    </xf>
    <xf numFmtId="3" fontId="4" fillId="0" borderId="23" xfId="0" applyNumberFormat="1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3" fontId="4" fillId="0" borderId="24" xfId="0" applyNumberFormat="1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3" fontId="4" fillId="0" borderId="3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3" fontId="4" fillId="0" borderId="17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3" fontId="3" fillId="0" borderId="23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3" fontId="4" fillId="0" borderId="7" xfId="0" applyNumberFormat="1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3" fontId="3" fillId="0" borderId="18" xfId="0" applyNumberFormat="1" applyFont="1" applyFill="1" applyBorder="1" applyAlignment="1">
      <alignment horizontal="center" vertical="center"/>
    </xf>
    <xf numFmtId="3" fontId="3" fillId="0" borderId="20" xfId="0" applyNumberFormat="1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3" fontId="3" fillId="6" borderId="23" xfId="0" applyNumberFormat="1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4"/>
  <sheetViews>
    <sheetView tabSelected="1" view="pageBreakPreview" topLeftCell="C1" zoomScale="80" zoomScaleNormal="100" zoomScaleSheetLayoutView="80" workbookViewId="0">
      <selection activeCell="S6" sqref="S6:S7"/>
    </sheetView>
  </sheetViews>
  <sheetFormatPr baseColWidth="10" defaultColWidth="13.85546875" defaultRowHeight="23.25" x14ac:dyDescent="0.35"/>
  <cols>
    <col min="1" max="1" width="15.7109375" style="1" customWidth="1"/>
    <col min="2" max="2" width="38.85546875" style="43" customWidth="1"/>
    <col min="3" max="3" width="13.85546875" style="3"/>
    <col min="4" max="7" width="15.85546875" style="3" hidden="1" customWidth="1"/>
    <col min="8" max="11" width="15.85546875" style="4" hidden="1" customWidth="1"/>
    <col min="12" max="14" width="16.7109375" style="5" bestFit="1" customWidth="1"/>
    <col min="15" max="15" width="18.5703125" style="5" bestFit="1" customWidth="1"/>
    <col min="16" max="16" width="16.85546875" style="5" customWidth="1"/>
    <col min="17" max="18" width="16.7109375" style="1" bestFit="1" customWidth="1"/>
    <col min="19" max="19" width="18.5703125" style="1" bestFit="1" customWidth="1"/>
    <col min="20" max="20" width="7" style="9" customWidth="1"/>
    <col min="21" max="21" width="16.7109375" style="1" bestFit="1" customWidth="1"/>
    <col min="22" max="22" width="23.42578125" style="1" bestFit="1" customWidth="1"/>
    <col min="23" max="23" width="25.140625" style="1" bestFit="1" customWidth="1"/>
    <col min="24" max="24" width="4.7109375" style="1" customWidth="1"/>
    <col min="25" max="16384" width="13.85546875" style="1"/>
  </cols>
  <sheetData>
    <row r="1" spans="1:23" ht="23.25" customHeight="1" x14ac:dyDescent="0.4">
      <c r="A1" s="59" t="s">
        <v>63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</row>
    <row r="2" spans="1:23" s="9" customFormat="1" ht="24" thickBot="1" x14ac:dyDescent="0.4">
      <c r="A2" s="51"/>
      <c r="B2" s="52"/>
      <c r="C2" s="58" t="s">
        <v>64</v>
      </c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</row>
    <row r="3" spans="1:23" s="9" customFormat="1" ht="9" customHeight="1" thickBot="1" x14ac:dyDescent="0.4">
      <c r="A3" s="53"/>
      <c r="B3" s="54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</row>
    <row r="4" spans="1:23" x14ac:dyDescent="0.35">
      <c r="A4" s="86" t="s">
        <v>0</v>
      </c>
      <c r="B4" s="88" t="s">
        <v>1</v>
      </c>
      <c r="C4" s="90" t="s">
        <v>2</v>
      </c>
      <c r="D4" s="82" t="s">
        <v>3</v>
      </c>
      <c r="E4" s="82"/>
      <c r="F4" s="82" t="s">
        <v>6</v>
      </c>
      <c r="G4" s="83"/>
      <c r="H4" s="82" t="s">
        <v>52</v>
      </c>
      <c r="I4" s="83"/>
      <c r="J4" s="82" t="s">
        <v>53</v>
      </c>
      <c r="K4" s="92"/>
      <c r="L4" s="61" t="s">
        <v>54</v>
      </c>
      <c r="M4" s="62"/>
      <c r="N4" s="61" t="s">
        <v>55</v>
      </c>
      <c r="O4" s="62"/>
      <c r="P4" s="61" t="s">
        <v>61</v>
      </c>
      <c r="Q4" s="62"/>
      <c r="R4" s="61" t="s">
        <v>60</v>
      </c>
      <c r="S4" s="62"/>
      <c r="T4" s="6"/>
      <c r="U4" s="61" t="s">
        <v>59</v>
      </c>
      <c r="V4" s="93"/>
      <c r="W4" s="62"/>
    </row>
    <row r="5" spans="1:23" ht="24" thickBot="1" x14ac:dyDescent="0.4">
      <c r="A5" s="87"/>
      <c r="B5" s="89"/>
      <c r="C5" s="91"/>
      <c r="D5" s="13" t="s">
        <v>4</v>
      </c>
      <c r="E5" s="13" t="s">
        <v>5</v>
      </c>
      <c r="F5" s="13" t="s">
        <v>7</v>
      </c>
      <c r="G5" s="14" t="s">
        <v>5</v>
      </c>
      <c r="H5" s="13" t="s">
        <v>4</v>
      </c>
      <c r="I5" s="13" t="s">
        <v>51</v>
      </c>
      <c r="J5" s="13" t="s">
        <v>4</v>
      </c>
      <c r="K5" s="14" t="s">
        <v>51</v>
      </c>
      <c r="L5" s="35" t="s">
        <v>4</v>
      </c>
      <c r="M5" s="15" t="s">
        <v>51</v>
      </c>
      <c r="N5" s="35" t="s">
        <v>4</v>
      </c>
      <c r="O5" s="15" t="s">
        <v>51</v>
      </c>
      <c r="P5" s="35" t="s">
        <v>4</v>
      </c>
      <c r="Q5" s="15" t="s">
        <v>51</v>
      </c>
      <c r="R5" s="35" t="s">
        <v>4</v>
      </c>
      <c r="S5" s="15" t="s">
        <v>51</v>
      </c>
      <c r="T5" s="56"/>
      <c r="U5" s="16" t="s">
        <v>58</v>
      </c>
      <c r="V5" s="17" t="s">
        <v>56</v>
      </c>
      <c r="W5" s="18" t="s">
        <v>57</v>
      </c>
    </row>
    <row r="6" spans="1:23" ht="46.5" x14ac:dyDescent="0.3">
      <c r="A6" s="79" t="s">
        <v>8</v>
      </c>
      <c r="B6" s="39" t="s">
        <v>25</v>
      </c>
      <c r="C6" s="25" t="s">
        <v>26</v>
      </c>
      <c r="D6" s="74">
        <v>6670503</v>
      </c>
      <c r="E6" s="74">
        <v>7200321</v>
      </c>
      <c r="F6" s="74">
        <v>6799911</v>
      </c>
      <c r="G6" s="76">
        <v>7340007</v>
      </c>
      <c r="H6" s="84">
        <f>((+F6*3.66)/100)+6799911</f>
        <v>7048787.7426000005</v>
      </c>
      <c r="I6" s="84">
        <f>(((+G6*3.66)/100)+7340007)</f>
        <v>7608651.2561999997</v>
      </c>
      <c r="J6" s="84">
        <f>+H6*1.0677</f>
        <v>7525990.6727740215</v>
      </c>
      <c r="K6" s="84">
        <f>+I6*1.0677</f>
        <v>8123756.9462447409</v>
      </c>
      <c r="L6" s="84">
        <f>+J6*1.0575</f>
        <v>7958735.1364585282</v>
      </c>
      <c r="M6" s="84">
        <f>+K6*1.0575</f>
        <v>8590872.9706538152</v>
      </c>
      <c r="N6" s="84">
        <f>+L6*1.19</f>
        <v>9470894.8123856485</v>
      </c>
      <c r="O6" s="84">
        <f>+M6*1.19</f>
        <v>10223138.83507804</v>
      </c>
      <c r="P6" s="63">
        <f>+L6*(1+$V$11)</f>
        <v>8285043.2770533273</v>
      </c>
      <c r="Q6" s="63">
        <f>+M6*(1+$V$11)</f>
        <v>8943098.7624506205</v>
      </c>
      <c r="R6" s="63">
        <f>+N6*(1+$V$11)</f>
        <v>9859201.4996934589</v>
      </c>
      <c r="S6" s="65">
        <f>+O6*(1+$V$11)</f>
        <v>10642287.527316239</v>
      </c>
      <c r="T6" s="7"/>
      <c r="U6" s="19">
        <v>2015</v>
      </c>
      <c r="V6" s="20">
        <v>8500000</v>
      </c>
      <c r="W6" s="21">
        <f>+V6*1.16</f>
        <v>9860000</v>
      </c>
    </row>
    <row r="7" spans="1:23" ht="47.25" thickBot="1" x14ac:dyDescent="0.35">
      <c r="A7" s="80"/>
      <c r="B7" s="40" t="s">
        <v>27</v>
      </c>
      <c r="C7" s="26" t="s">
        <v>28</v>
      </c>
      <c r="D7" s="81"/>
      <c r="E7" s="75"/>
      <c r="F7" s="75"/>
      <c r="G7" s="77"/>
      <c r="H7" s="85"/>
      <c r="I7" s="85"/>
      <c r="J7" s="85"/>
      <c r="K7" s="85"/>
      <c r="L7" s="85"/>
      <c r="M7" s="85"/>
      <c r="N7" s="85"/>
      <c r="O7" s="85"/>
      <c r="P7" s="64"/>
      <c r="Q7" s="64"/>
      <c r="R7" s="64"/>
      <c r="S7" s="66"/>
      <c r="T7" s="10"/>
      <c r="U7" s="22">
        <v>2016</v>
      </c>
      <c r="V7" s="23">
        <f>+V6*1.0677</f>
        <v>9075450</v>
      </c>
      <c r="W7" s="24">
        <f t="shared" ref="W7" si="0">+V7*1.16</f>
        <v>10527522</v>
      </c>
    </row>
    <row r="8" spans="1:23" ht="47.25" thickBot="1" x14ac:dyDescent="0.35">
      <c r="A8" s="71" t="s">
        <v>9</v>
      </c>
      <c r="B8" s="39" t="s">
        <v>25</v>
      </c>
      <c r="C8" s="25" t="s">
        <v>29</v>
      </c>
      <c r="D8" s="74">
        <v>6192039</v>
      </c>
      <c r="E8" s="74">
        <v>6670501</v>
      </c>
      <c r="F8" s="74">
        <v>6312165</v>
      </c>
      <c r="G8" s="76">
        <v>6799909</v>
      </c>
      <c r="H8" s="84">
        <f>((+F8*3.66)/100)+6312165</f>
        <v>6543190.2390000001</v>
      </c>
      <c r="I8" s="84">
        <f>(((+G8*3.66)/100)+6799909)</f>
        <v>7048785.6694</v>
      </c>
      <c r="J8" s="84">
        <f>+H8*1.0677</f>
        <v>6986164.2181803007</v>
      </c>
      <c r="K8" s="84">
        <f>+I8*1.0677</f>
        <v>7525988.459218381</v>
      </c>
      <c r="L8" s="84">
        <f>+J8*1.0575</f>
        <v>7387868.660725669</v>
      </c>
      <c r="M8" s="84">
        <f>+K8*1.0575</f>
        <v>7958732.7956234384</v>
      </c>
      <c r="N8" s="84">
        <f>+L8*1.19</f>
        <v>8791563.7062635459</v>
      </c>
      <c r="O8" s="84">
        <f>+M8*1.19</f>
        <v>9470892.0267918911</v>
      </c>
      <c r="P8" s="63">
        <f>+L8*(1+$V$11)</f>
        <v>7690771.2758154208</v>
      </c>
      <c r="Q8" s="63">
        <f>+M8*(1+$V$11)</f>
        <v>8285040.8402439989</v>
      </c>
      <c r="R8" s="63">
        <f>+N8*(1+$V$11)</f>
        <v>9152017.8182203509</v>
      </c>
      <c r="S8" s="65">
        <f>+O8*(1+$V$11)</f>
        <v>9859198.5998903587</v>
      </c>
      <c r="T8" s="11"/>
      <c r="U8" s="22">
        <v>2017</v>
      </c>
      <c r="V8" s="23">
        <f>+V7*1.0575</f>
        <v>9597288.3750000019</v>
      </c>
      <c r="W8" s="24">
        <f>+V8*1.19</f>
        <v>11420773.166250002</v>
      </c>
    </row>
    <row r="9" spans="1:23" ht="47.25" thickBot="1" x14ac:dyDescent="0.35">
      <c r="A9" s="72"/>
      <c r="B9" s="40" t="s">
        <v>27</v>
      </c>
      <c r="C9" s="26" t="s">
        <v>30</v>
      </c>
      <c r="D9" s="75"/>
      <c r="E9" s="75"/>
      <c r="F9" s="75"/>
      <c r="G9" s="77"/>
      <c r="H9" s="85"/>
      <c r="I9" s="85"/>
      <c r="J9" s="85"/>
      <c r="K9" s="85"/>
      <c r="L9" s="85"/>
      <c r="M9" s="85"/>
      <c r="N9" s="85"/>
      <c r="O9" s="85"/>
      <c r="P9" s="64"/>
      <c r="Q9" s="64"/>
      <c r="R9" s="64"/>
      <c r="S9" s="66"/>
      <c r="T9" s="7"/>
      <c r="U9" s="57">
        <v>2018</v>
      </c>
      <c r="V9" s="45">
        <f>+V8*(1+$V$11)</f>
        <v>9990777.1983750015</v>
      </c>
      <c r="W9" s="46">
        <f>+W8*(1+$V$11)</f>
        <v>11889024.866066251</v>
      </c>
    </row>
    <row r="10" spans="1:23" s="2" customFormat="1" ht="47.25" thickBot="1" x14ac:dyDescent="0.35">
      <c r="A10" s="27" t="s">
        <v>11</v>
      </c>
      <c r="B10" s="41" t="s">
        <v>27</v>
      </c>
      <c r="C10" s="28" t="s">
        <v>31</v>
      </c>
      <c r="D10" s="29">
        <v>5377133</v>
      </c>
      <c r="E10" s="29">
        <v>6192038</v>
      </c>
      <c r="F10" s="29">
        <v>5481449</v>
      </c>
      <c r="G10" s="30">
        <v>6312164</v>
      </c>
      <c r="H10" s="31">
        <f>(((F10*3.66)/100)+F10)</f>
        <v>5682070.0334000001</v>
      </c>
      <c r="I10" s="31">
        <f>(((G10*3.66)/100)+G10)</f>
        <v>6543189.2023999998</v>
      </c>
      <c r="J10" s="31">
        <f>+H10*1.0677</f>
        <v>6066746.1746611809</v>
      </c>
      <c r="K10" s="31">
        <f>+I10*1.0677</f>
        <v>6986163.1114024809</v>
      </c>
      <c r="L10" s="31">
        <f>+J10*1.0575</f>
        <v>6415584.0797041999</v>
      </c>
      <c r="M10" s="31">
        <f>+K10*1.0575</f>
        <v>7387867.4903081246</v>
      </c>
      <c r="N10" s="31">
        <f>+L10*1.19</f>
        <v>7634545.0548479976</v>
      </c>
      <c r="O10" s="31">
        <f>+M10*1.19</f>
        <v>8791562.3134666681</v>
      </c>
      <c r="P10" s="36">
        <f>+L10*(1+$V$11)</f>
        <v>6678623.0269720713</v>
      </c>
      <c r="Q10" s="36">
        <f>+M10*(1+$V$11)</f>
        <v>7690770.0574107571</v>
      </c>
      <c r="R10" s="36">
        <f>+N10*(1+$V$11)</f>
        <v>7947561.4020967651</v>
      </c>
      <c r="S10" s="37">
        <f>+O10*(1+$V$11)</f>
        <v>9152016.3683188017</v>
      </c>
      <c r="T10" s="8"/>
    </row>
    <row r="11" spans="1:23" s="2" customFormat="1" ht="47.25" thickBot="1" x14ac:dyDescent="0.35">
      <c r="A11" s="27" t="s">
        <v>10</v>
      </c>
      <c r="B11" s="41" t="s">
        <v>27</v>
      </c>
      <c r="C11" s="28" t="s">
        <v>32</v>
      </c>
      <c r="D11" s="29">
        <v>4679508</v>
      </c>
      <c r="E11" s="29">
        <v>5377132</v>
      </c>
      <c r="F11" s="29">
        <v>4770290</v>
      </c>
      <c r="G11" s="30">
        <v>5481448</v>
      </c>
      <c r="H11" s="31">
        <f t="shared" ref="H11:H25" si="1">(((F11*3.66)/100)+F11)</f>
        <v>4944882.6140000001</v>
      </c>
      <c r="I11" s="31">
        <f t="shared" ref="I11:I25" si="2">(((G11*3.66)/100)+G11)</f>
        <v>5682068.9967999998</v>
      </c>
      <c r="J11" s="31">
        <f t="shared" ref="J11:J18" si="3">+H11*1.0677</f>
        <v>5279651.1669678008</v>
      </c>
      <c r="K11" s="31">
        <f t="shared" ref="K11:K18" si="4">+I11*1.0677</f>
        <v>6066745.0678833602</v>
      </c>
      <c r="L11" s="31">
        <f t="shared" ref="L11:L18" si="5">+J11*1.0575</f>
        <v>5583231.1090684496</v>
      </c>
      <c r="M11" s="31">
        <f t="shared" ref="M11:M18" si="6">+K11*1.0575</f>
        <v>6415582.9092866536</v>
      </c>
      <c r="N11" s="31">
        <f t="shared" ref="N11:N18" si="7">+L11*1.19</f>
        <v>6644045.019791455</v>
      </c>
      <c r="O11" s="31">
        <f t="shared" ref="O11:O18" si="8">+M11*1.19</f>
        <v>7634543.662051117</v>
      </c>
      <c r="P11" s="44">
        <f>+L11*(1+$V$11)</f>
        <v>5812143.5845402554</v>
      </c>
      <c r="Q11" s="36">
        <f t="shared" ref="Q11:Q18" si="9">+M11*(1+$V$11)</f>
        <v>6678621.8085674057</v>
      </c>
      <c r="R11" s="36">
        <f>+N11*(1+$V$11)</f>
        <v>6916450.865602904</v>
      </c>
      <c r="S11" s="37">
        <f t="shared" ref="S11:S18" si="10">+O11*(1+$V$11)</f>
        <v>7947559.9521952122</v>
      </c>
      <c r="T11" s="8"/>
      <c r="U11" s="47" t="s">
        <v>62</v>
      </c>
      <c r="V11" s="48">
        <v>4.1000000000000002E-2</v>
      </c>
      <c r="W11" s="12"/>
    </row>
    <row r="12" spans="1:23" s="2" customFormat="1" ht="47.25" thickBot="1" x14ac:dyDescent="0.35">
      <c r="A12" s="27" t="s">
        <v>12</v>
      </c>
      <c r="B12" s="41" t="s">
        <v>27</v>
      </c>
      <c r="C12" s="28" t="s">
        <v>33</v>
      </c>
      <c r="D12" s="29">
        <v>4367291</v>
      </c>
      <c r="E12" s="29">
        <v>4679507</v>
      </c>
      <c r="F12" s="29">
        <v>4452016</v>
      </c>
      <c r="G12" s="30">
        <v>4770289</v>
      </c>
      <c r="H12" s="31">
        <f t="shared" si="1"/>
        <v>4614959.7856000001</v>
      </c>
      <c r="I12" s="31">
        <f t="shared" si="2"/>
        <v>4944881.5773999998</v>
      </c>
      <c r="J12" s="31">
        <f t="shared" si="3"/>
        <v>4927392.5630851202</v>
      </c>
      <c r="K12" s="31">
        <f t="shared" si="4"/>
        <v>5279650.0601899801</v>
      </c>
      <c r="L12" s="31">
        <f t="shared" si="5"/>
        <v>5210717.6354625151</v>
      </c>
      <c r="M12" s="31">
        <f t="shared" si="6"/>
        <v>5583229.9386509042</v>
      </c>
      <c r="N12" s="31">
        <f t="shared" si="7"/>
        <v>6200753.9862003922</v>
      </c>
      <c r="O12" s="31">
        <f t="shared" si="8"/>
        <v>6644043.6269945754</v>
      </c>
      <c r="P12" s="36">
        <f t="shared" ref="P12:P18" si="11">+L12*(1+$V$11)</f>
        <v>5424357.0585164782</v>
      </c>
      <c r="Q12" s="36">
        <f t="shared" si="9"/>
        <v>5812142.3661355907</v>
      </c>
      <c r="R12" s="36">
        <f t="shared" ref="R12:R18" si="12">+N12*(1+$V$11)</f>
        <v>6454984.8996346081</v>
      </c>
      <c r="S12" s="37">
        <f t="shared" si="10"/>
        <v>6916449.4157013521</v>
      </c>
      <c r="T12" s="8"/>
    </row>
    <row r="13" spans="1:23" s="2" customFormat="1" ht="47.25" thickBot="1" x14ac:dyDescent="0.35">
      <c r="A13" s="27" t="s">
        <v>13</v>
      </c>
      <c r="B13" s="41" t="s">
        <v>27</v>
      </c>
      <c r="C13" s="28" t="s">
        <v>34</v>
      </c>
      <c r="D13" s="29">
        <v>3770022</v>
      </c>
      <c r="E13" s="29">
        <v>4376290</v>
      </c>
      <c r="F13" s="29">
        <v>3843160</v>
      </c>
      <c r="G13" s="30">
        <v>4452015</v>
      </c>
      <c r="H13" s="31">
        <f t="shared" si="1"/>
        <v>3983819.656</v>
      </c>
      <c r="I13" s="31">
        <f t="shared" si="2"/>
        <v>4614958.7489999998</v>
      </c>
      <c r="J13" s="31">
        <f t="shared" si="3"/>
        <v>4253524.2467112001</v>
      </c>
      <c r="K13" s="31">
        <f t="shared" si="4"/>
        <v>4927391.4563073004</v>
      </c>
      <c r="L13" s="31">
        <f t="shared" si="5"/>
        <v>4498101.8908970943</v>
      </c>
      <c r="M13" s="31">
        <f t="shared" si="6"/>
        <v>5210716.4650449706</v>
      </c>
      <c r="N13" s="31">
        <f t="shared" si="7"/>
        <v>5352741.2501675421</v>
      </c>
      <c r="O13" s="31">
        <f t="shared" si="8"/>
        <v>6200752.5934035145</v>
      </c>
      <c r="P13" s="36">
        <f t="shared" si="11"/>
        <v>4682524.0684238747</v>
      </c>
      <c r="Q13" s="36">
        <f t="shared" si="9"/>
        <v>5424355.8401118144</v>
      </c>
      <c r="R13" s="36">
        <f t="shared" si="12"/>
        <v>5572203.641424411</v>
      </c>
      <c r="S13" s="37">
        <f t="shared" si="10"/>
        <v>6454983.449733058</v>
      </c>
      <c r="T13" s="8"/>
    </row>
    <row r="14" spans="1:23" s="2" customFormat="1" ht="47.25" thickBot="1" x14ac:dyDescent="0.35">
      <c r="A14" s="27" t="s">
        <v>14</v>
      </c>
      <c r="B14" s="41" t="s">
        <v>27</v>
      </c>
      <c r="C14" s="28" t="s">
        <v>35</v>
      </c>
      <c r="D14" s="29">
        <v>3324479</v>
      </c>
      <c r="E14" s="29">
        <v>3770021</v>
      </c>
      <c r="F14" s="29">
        <v>3388992</v>
      </c>
      <c r="G14" s="30">
        <v>3843159</v>
      </c>
      <c r="H14" s="31">
        <f t="shared" si="1"/>
        <v>3513029.1072</v>
      </c>
      <c r="I14" s="31">
        <f t="shared" si="2"/>
        <v>3983818.6194000002</v>
      </c>
      <c r="J14" s="31">
        <f t="shared" si="3"/>
        <v>3750861.1777574401</v>
      </c>
      <c r="K14" s="31">
        <f t="shared" si="4"/>
        <v>4253523.1399333803</v>
      </c>
      <c r="L14" s="31">
        <f t="shared" si="5"/>
        <v>3966535.6954784933</v>
      </c>
      <c r="M14" s="31">
        <f t="shared" si="6"/>
        <v>4498100.7204795498</v>
      </c>
      <c r="N14" s="31">
        <f t="shared" si="7"/>
        <v>4720177.4776194068</v>
      </c>
      <c r="O14" s="31">
        <f t="shared" si="8"/>
        <v>5352739.8573706644</v>
      </c>
      <c r="P14" s="36">
        <f t="shared" si="11"/>
        <v>4129163.6589931115</v>
      </c>
      <c r="Q14" s="36">
        <f t="shared" si="9"/>
        <v>4682522.8500192109</v>
      </c>
      <c r="R14" s="36">
        <f t="shared" si="12"/>
        <v>4913704.7542018024</v>
      </c>
      <c r="S14" s="37">
        <f t="shared" si="10"/>
        <v>5572202.1915228609</v>
      </c>
      <c r="T14" s="8"/>
    </row>
    <row r="15" spans="1:23" s="2" customFormat="1" ht="47.25" thickBot="1" x14ac:dyDescent="0.35">
      <c r="A15" s="27" t="s">
        <v>15</v>
      </c>
      <c r="B15" s="41" t="s">
        <v>27</v>
      </c>
      <c r="C15" s="28" t="s">
        <v>36</v>
      </c>
      <c r="D15" s="29">
        <v>2444443</v>
      </c>
      <c r="E15" s="29">
        <v>3324496</v>
      </c>
      <c r="F15" s="29">
        <v>2491865</v>
      </c>
      <c r="G15" s="30">
        <v>3388991</v>
      </c>
      <c r="H15" s="31">
        <f t="shared" si="1"/>
        <v>2583067.2590000001</v>
      </c>
      <c r="I15" s="31">
        <f t="shared" si="2"/>
        <v>3513028.0706000002</v>
      </c>
      <c r="J15" s="31">
        <f t="shared" si="3"/>
        <v>2757940.9124343004</v>
      </c>
      <c r="K15" s="31">
        <f t="shared" si="4"/>
        <v>3750860.0709796203</v>
      </c>
      <c r="L15" s="31">
        <f t="shared" si="5"/>
        <v>2916522.5148992729</v>
      </c>
      <c r="M15" s="31">
        <f t="shared" si="6"/>
        <v>3966534.5250609489</v>
      </c>
      <c r="N15" s="31">
        <f t="shared" si="7"/>
        <v>3470661.7927301344</v>
      </c>
      <c r="O15" s="31">
        <f t="shared" si="8"/>
        <v>4720176.084822529</v>
      </c>
      <c r="P15" s="36">
        <f t="shared" si="11"/>
        <v>3036099.9380101431</v>
      </c>
      <c r="Q15" s="36">
        <f t="shared" si="9"/>
        <v>4129162.4405884477</v>
      </c>
      <c r="R15" s="36">
        <f t="shared" si="12"/>
        <v>3612958.9262320697</v>
      </c>
      <c r="S15" s="37">
        <f t="shared" si="10"/>
        <v>4913703.3043002523</v>
      </c>
      <c r="T15" s="8"/>
    </row>
    <row r="16" spans="1:23" s="2" customFormat="1" ht="47.25" thickBot="1" x14ac:dyDescent="0.35">
      <c r="A16" s="27" t="s">
        <v>16</v>
      </c>
      <c r="B16" s="41" t="s">
        <v>37</v>
      </c>
      <c r="C16" s="28" t="s">
        <v>38</v>
      </c>
      <c r="D16" s="29">
        <v>2268287</v>
      </c>
      <c r="E16" s="29">
        <v>2444442</v>
      </c>
      <c r="F16" s="29">
        <v>2312292</v>
      </c>
      <c r="G16" s="30">
        <v>2491864</v>
      </c>
      <c r="H16" s="31">
        <f t="shared" si="1"/>
        <v>2396921.8872000002</v>
      </c>
      <c r="I16" s="31">
        <f t="shared" si="2"/>
        <v>2583066.2223999999</v>
      </c>
      <c r="J16" s="31">
        <f t="shared" si="3"/>
        <v>2559193.4989634403</v>
      </c>
      <c r="K16" s="31">
        <f t="shared" si="4"/>
        <v>2757939.8056564801</v>
      </c>
      <c r="L16" s="31">
        <f t="shared" si="5"/>
        <v>2706347.1251538382</v>
      </c>
      <c r="M16" s="31">
        <f t="shared" si="6"/>
        <v>2916521.344481728</v>
      </c>
      <c r="N16" s="31">
        <f t="shared" si="7"/>
        <v>3220553.0789330672</v>
      </c>
      <c r="O16" s="31">
        <f t="shared" si="8"/>
        <v>3470660.3999332562</v>
      </c>
      <c r="P16" s="36">
        <f t="shared" si="11"/>
        <v>2817307.3572851452</v>
      </c>
      <c r="Q16" s="36">
        <f t="shared" si="9"/>
        <v>3036098.7196054785</v>
      </c>
      <c r="R16" s="36">
        <f t="shared" si="12"/>
        <v>3352595.7551693227</v>
      </c>
      <c r="S16" s="37">
        <f t="shared" si="10"/>
        <v>3612957.4763305197</v>
      </c>
      <c r="T16" s="8"/>
    </row>
    <row r="17" spans="1:20" s="2" customFormat="1" ht="47.25" thickBot="1" x14ac:dyDescent="0.35">
      <c r="A17" s="27" t="s">
        <v>17</v>
      </c>
      <c r="B17" s="41" t="s">
        <v>37</v>
      </c>
      <c r="C17" s="28" t="s">
        <v>39</v>
      </c>
      <c r="D17" s="29">
        <v>1990418</v>
      </c>
      <c r="E17" s="29">
        <v>2268286</v>
      </c>
      <c r="F17" s="29">
        <v>2029032</v>
      </c>
      <c r="G17" s="30">
        <v>2312291</v>
      </c>
      <c r="H17" s="31">
        <f t="shared" si="1"/>
        <v>2103294.5712000001</v>
      </c>
      <c r="I17" s="31">
        <f t="shared" si="2"/>
        <v>2396920.8506</v>
      </c>
      <c r="J17" s="31">
        <f t="shared" si="3"/>
        <v>2245687.6136702402</v>
      </c>
      <c r="K17" s="31">
        <f t="shared" si="4"/>
        <v>2559192.39218562</v>
      </c>
      <c r="L17" s="31">
        <f t="shared" si="5"/>
        <v>2374814.6514562792</v>
      </c>
      <c r="M17" s="31">
        <f t="shared" si="6"/>
        <v>2706345.9547362933</v>
      </c>
      <c r="N17" s="31">
        <f t="shared" si="7"/>
        <v>2826029.4352329723</v>
      </c>
      <c r="O17" s="31">
        <f t="shared" si="8"/>
        <v>3220551.6861361889</v>
      </c>
      <c r="P17" s="36">
        <f t="shared" si="11"/>
        <v>2472182.0521659865</v>
      </c>
      <c r="Q17" s="36">
        <f t="shared" si="9"/>
        <v>2817306.138880481</v>
      </c>
      <c r="R17" s="36">
        <f t="shared" si="12"/>
        <v>2941896.6420775237</v>
      </c>
      <c r="S17" s="37">
        <f t="shared" si="10"/>
        <v>3352594.3052677726</v>
      </c>
      <c r="T17" s="8"/>
    </row>
    <row r="18" spans="1:20" s="2" customFormat="1" ht="24" thickBot="1" x14ac:dyDescent="0.35">
      <c r="A18" s="27" t="s">
        <v>18</v>
      </c>
      <c r="B18" s="41" t="s">
        <v>37</v>
      </c>
      <c r="C18" s="28" t="s">
        <v>40</v>
      </c>
      <c r="D18" s="29">
        <v>1712548</v>
      </c>
      <c r="E18" s="29">
        <v>1990416</v>
      </c>
      <c r="F18" s="29">
        <v>1745771</v>
      </c>
      <c r="G18" s="30">
        <v>2029030</v>
      </c>
      <c r="H18" s="31">
        <f t="shared" si="1"/>
        <v>1809666.2186</v>
      </c>
      <c r="I18" s="31">
        <f t="shared" si="2"/>
        <v>2103292.4980000001</v>
      </c>
      <c r="J18" s="31">
        <f t="shared" si="3"/>
        <v>1932180.6215992202</v>
      </c>
      <c r="K18" s="31">
        <f t="shared" si="4"/>
        <v>2245685.4001146005</v>
      </c>
      <c r="L18" s="31">
        <f t="shared" si="5"/>
        <v>2043281.0073411756</v>
      </c>
      <c r="M18" s="31">
        <f t="shared" si="6"/>
        <v>2374812.3106211904</v>
      </c>
      <c r="N18" s="31">
        <f t="shared" si="7"/>
        <v>2431504.3987359987</v>
      </c>
      <c r="O18" s="31">
        <f t="shared" si="8"/>
        <v>2826026.6496392163</v>
      </c>
      <c r="P18" s="36">
        <f t="shared" si="11"/>
        <v>2127055.5286421636</v>
      </c>
      <c r="Q18" s="36">
        <f t="shared" si="9"/>
        <v>2472179.6153566591</v>
      </c>
      <c r="R18" s="36">
        <f t="shared" si="12"/>
        <v>2531196.0790841742</v>
      </c>
      <c r="S18" s="37">
        <f t="shared" si="10"/>
        <v>2941893.7422744241</v>
      </c>
      <c r="T18" s="8"/>
    </row>
    <row r="19" spans="1:20" s="2" customFormat="1" ht="24" thickBot="1" x14ac:dyDescent="0.35">
      <c r="A19" s="73" t="s">
        <v>19</v>
      </c>
      <c r="B19" s="41" t="s">
        <v>41</v>
      </c>
      <c r="C19" s="28" t="s">
        <v>43</v>
      </c>
      <c r="D19" s="67">
        <v>1675570</v>
      </c>
      <c r="E19" s="67">
        <v>1712547</v>
      </c>
      <c r="F19" s="67">
        <v>1708076</v>
      </c>
      <c r="G19" s="69">
        <v>1745770</v>
      </c>
      <c r="H19" s="78">
        <f>((F19*3.66)/100)+F19</f>
        <v>1770591.5815999999</v>
      </c>
      <c r="I19" s="78">
        <f>((G19*3.66)/100)+G19</f>
        <v>1809665.182</v>
      </c>
      <c r="J19" s="78">
        <f>+H19*1.0677</f>
        <v>1890460.63167432</v>
      </c>
      <c r="K19" s="78">
        <f>+I19*1.0677</f>
        <v>1932179.5148214002</v>
      </c>
      <c r="L19" s="78">
        <f>+J19*1.0575</f>
        <v>1999162.1179955935</v>
      </c>
      <c r="M19" s="78">
        <f>+K19*1.0575</f>
        <v>2043279.8369236309</v>
      </c>
      <c r="N19" s="78">
        <f>+L19*1.19</f>
        <v>2379002.9204147561</v>
      </c>
      <c r="O19" s="78">
        <f>+M19*1.19</f>
        <v>2431503.0059391209</v>
      </c>
      <c r="P19" s="94">
        <f>+L19*(1+$V$11)</f>
        <v>2081127.7648334126</v>
      </c>
      <c r="Q19" s="94">
        <f>+M19*(1+$V$11)</f>
        <v>2127054.3102374994</v>
      </c>
      <c r="R19" s="94">
        <f>+N19*(1+$V$11)</f>
        <v>2476542.0401517609</v>
      </c>
      <c r="S19" s="60">
        <f>+O19*(1+$V$11)</f>
        <v>2531194.6291826246</v>
      </c>
      <c r="T19" s="7"/>
    </row>
    <row r="20" spans="1:20" s="2" customFormat="1" ht="47.25" thickBot="1" x14ac:dyDescent="0.35">
      <c r="A20" s="73"/>
      <c r="B20" s="42" t="s">
        <v>42</v>
      </c>
      <c r="C20" s="28" t="s">
        <v>44</v>
      </c>
      <c r="D20" s="68"/>
      <c r="E20" s="68"/>
      <c r="F20" s="68"/>
      <c r="G20" s="70"/>
      <c r="H20" s="78"/>
      <c r="I20" s="78"/>
      <c r="J20" s="78"/>
      <c r="K20" s="78"/>
      <c r="L20" s="78"/>
      <c r="M20" s="78"/>
      <c r="N20" s="78"/>
      <c r="O20" s="78"/>
      <c r="P20" s="94"/>
      <c r="Q20" s="94"/>
      <c r="R20" s="94"/>
      <c r="S20" s="60"/>
      <c r="T20" s="7"/>
    </row>
    <row r="21" spans="1:20" s="2" customFormat="1" ht="57" thickBot="1" x14ac:dyDescent="0.35">
      <c r="A21" s="32" t="s">
        <v>20</v>
      </c>
      <c r="B21" s="42" t="s">
        <v>45</v>
      </c>
      <c r="C21" s="28" t="s">
        <v>46</v>
      </c>
      <c r="D21" s="29">
        <v>1267190</v>
      </c>
      <c r="E21" s="29">
        <v>1675569</v>
      </c>
      <c r="F21" s="29">
        <v>1291773</v>
      </c>
      <c r="G21" s="30">
        <v>1708075</v>
      </c>
      <c r="H21" s="31">
        <f t="shared" si="1"/>
        <v>1339051.8918000001</v>
      </c>
      <c r="I21" s="31">
        <f t="shared" si="2"/>
        <v>1770590.5449999999</v>
      </c>
      <c r="J21" s="31">
        <f>+H21*1.0677</f>
        <v>1429705.7048748601</v>
      </c>
      <c r="K21" s="31">
        <f>+I21*1.0677</f>
        <v>1890459.5248965002</v>
      </c>
      <c r="L21" s="31">
        <f>+J21*1.0575</f>
        <v>1511913.7829051646</v>
      </c>
      <c r="M21" s="31">
        <f>+K21*1.0575</f>
        <v>1999160.947578049</v>
      </c>
      <c r="N21" s="31">
        <f>+L21*1.19</f>
        <v>1799177.4016571459</v>
      </c>
      <c r="O21" s="31">
        <f>+M21*1.19</f>
        <v>2379001.5276178783</v>
      </c>
      <c r="P21" s="36">
        <f>+L21*(1+$V$11)</f>
        <v>1573902.2480042763</v>
      </c>
      <c r="Q21" s="36">
        <f t="shared" ref="Q21:S25" si="13">+M21*(1+$V$11)</f>
        <v>2081126.5464287489</v>
      </c>
      <c r="R21" s="36">
        <f t="shared" si="13"/>
        <v>1872943.6751250888</v>
      </c>
      <c r="S21" s="37">
        <f t="shared" si="13"/>
        <v>2476540.5902502113</v>
      </c>
      <c r="T21" s="8"/>
    </row>
    <row r="22" spans="1:20" s="2" customFormat="1" ht="47.25" thickBot="1" x14ac:dyDescent="0.35">
      <c r="A22" s="27" t="s">
        <v>21</v>
      </c>
      <c r="B22" s="41" t="s">
        <v>47</v>
      </c>
      <c r="C22" s="28" t="s">
        <v>49</v>
      </c>
      <c r="D22" s="29">
        <v>1360253</v>
      </c>
      <c r="E22" s="29">
        <v>1402514</v>
      </c>
      <c r="F22" s="29">
        <v>1386642</v>
      </c>
      <c r="G22" s="30">
        <v>1429723</v>
      </c>
      <c r="H22" s="31">
        <f t="shared" si="1"/>
        <v>1437393.0972</v>
      </c>
      <c r="I22" s="31">
        <f t="shared" si="2"/>
        <v>1482050.8618000001</v>
      </c>
      <c r="J22" s="31">
        <f t="shared" ref="J22:J25" si="14">+H22*1.0677</f>
        <v>1534704.6098804402</v>
      </c>
      <c r="K22" s="31">
        <f t="shared" ref="K22:K25" si="15">+I22*1.0677</f>
        <v>1582385.7051438603</v>
      </c>
      <c r="L22" s="31">
        <f t="shared" ref="L22:L25" si="16">+J22*1.0575</f>
        <v>1622950.1249485656</v>
      </c>
      <c r="M22" s="31">
        <f t="shared" ref="M22:M25" si="17">+K22*1.0575</f>
        <v>1673372.8831896326</v>
      </c>
      <c r="N22" s="31">
        <f t="shared" ref="N22:N25" si="18">+L22*1.19</f>
        <v>1931310.6486887929</v>
      </c>
      <c r="O22" s="31">
        <f t="shared" ref="O22:O25" si="19">+M22*1.19</f>
        <v>1991313.7309956627</v>
      </c>
      <c r="P22" s="36">
        <f t="shared" ref="P22:P25" si="20">+L22*(1+$V$11)</f>
        <v>1689491.0800714567</v>
      </c>
      <c r="Q22" s="36">
        <f t="shared" si="13"/>
        <v>1741981.1714004073</v>
      </c>
      <c r="R22" s="36">
        <f t="shared" si="13"/>
        <v>2010494.3852850334</v>
      </c>
      <c r="S22" s="37">
        <f t="shared" si="13"/>
        <v>2072957.5939664848</v>
      </c>
      <c r="T22" s="8"/>
    </row>
    <row r="23" spans="1:20" s="2" customFormat="1" ht="47.25" thickBot="1" x14ac:dyDescent="0.35">
      <c r="A23" s="27" t="s">
        <v>22</v>
      </c>
      <c r="B23" s="41" t="s">
        <v>47</v>
      </c>
      <c r="C23" s="28" t="s">
        <v>46</v>
      </c>
      <c r="D23" s="29">
        <v>1267190</v>
      </c>
      <c r="E23" s="29">
        <v>1360252</v>
      </c>
      <c r="F23" s="29">
        <v>1291773</v>
      </c>
      <c r="G23" s="30">
        <v>1386641</v>
      </c>
      <c r="H23" s="31">
        <f t="shared" si="1"/>
        <v>1339051.8918000001</v>
      </c>
      <c r="I23" s="31">
        <f t="shared" si="2"/>
        <v>1437392.0606</v>
      </c>
      <c r="J23" s="31">
        <f t="shared" si="14"/>
        <v>1429705.7048748601</v>
      </c>
      <c r="K23" s="31">
        <f t="shared" si="15"/>
        <v>1534703.5031026201</v>
      </c>
      <c r="L23" s="31">
        <f t="shared" si="16"/>
        <v>1511913.7829051646</v>
      </c>
      <c r="M23" s="31">
        <f t="shared" si="17"/>
        <v>1622948.954531021</v>
      </c>
      <c r="N23" s="31">
        <f t="shared" si="18"/>
        <v>1799177.4016571459</v>
      </c>
      <c r="O23" s="31">
        <f t="shared" si="19"/>
        <v>1931309.2558919149</v>
      </c>
      <c r="P23" s="36">
        <f t="shared" si="20"/>
        <v>1573902.2480042763</v>
      </c>
      <c r="Q23" s="36">
        <f t="shared" si="13"/>
        <v>1689489.8616667928</v>
      </c>
      <c r="R23" s="36">
        <f t="shared" si="13"/>
        <v>1872943.6751250888</v>
      </c>
      <c r="S23" s="37">
        <f t="shared" si="13"/>
        <v>2010492.9353834833</v>
      </c>
      <c r="T23" s="8"/>
    </row>
    <row r="24" spans="1:20" s="2" customFormat="1" ht="24" thickBot="1" x14ac:dyDescent="0.35">
      <c r="A24" s="27" t="s">
        <v>23</v>
      </c>
      <c r="B24" s="41" t="s">
        <v>47</v>
      </c>
      <c r="C24" s="28" t="s">
        <v>50</v>
      </c>
      <c r="D24" s="29">
        <v>1038793</v>
      </c>
      <c r="E24" s="29">
        <v>1267189</v>
      </c>
      <c r="F24" s="29">
        <v>1058946</v>
      </c>
      <c r="G24" s="30">
        <v>1291772</v>
      </c>
      <c r="H24" s="31">
        <f t="shared" si="1"/>
        <v>1097703.4236000001</v>
      </c>
      <c r="I24" s="31">
        <f t="shared" si="2"/>
        <v>1339050.8552000001</v>
      </c>
      <c r="J24" s="31">
        <f t="shared" si="14"/>
        <v>1172017.9453777203</v>
      </c>
      <c r="K24" s="31">
        <f t="shared" si="15"/>
        <v>1429704.5980970403</v>
      </c>
      <c r="L24" s="31">
        <f t="shared" si="16"/>
        <v>1239408.9772369394</v>
      </c>
      <c r="M24" s="31">
        <f t="shared" si="17"/>
        <v>1511912.6124876202</v>
      </c>
      <c r="N24" s="31">
        <f t="shared" si="18"/>
        <v>1474896.6829119578</v>
      </c>
      <c r="O24" s="31">
        <f t="shared" si="19"/>
        <v>1799176.0088602679</v>
      </c>
      <c r="P24" s="36">
        <f t="shared" si="20"/>
        <v>1290224.7453036539</v>
      </c>
      <c r="Q24" s="36">
        <f t="shared" si="13"/>
        <v>1573901.0295996126</v>
      </c>
      <c r="R24" s="36">
        <f t="shared" si="13"/>
        <v>1535367.446911348</v>
      </c>
      <c r="S24" s="37">
        <f t="shared" si="13"/>
        <v>1872942.2252235387</v>
      </c>
      <c r="T24" s="8"/>
    </row>
    <row r="25" spans="1:20" s="2" customFormat="1" ht="24" thickBot="1" x14ac:dyDescent="0.35">
      <c r="A25" s="27" t="s">
        <v>24</v>
      </c>
      <c r="B25" s="41" t="s">
        <v>48</v>
      </c>
      <c r="C25" s="28" t="s">
        <v>40</v>
      </c>
      <c r="D25" s="29">
        <v>944304</v>
      </c>
      <c r="E25" s="29">
        <v>1038792</v>
      </c>
      <c r="F25" s="29">
        <v>962623</v>
      </c>
      <c r="G25" s="30">
        <v>1058945</v>
      </c>
      <c r="H25" s="31">
        <f t="shared" si="1"/>
        <v>997855.00179999997</v>
      </c>
      <c r="I25" s="31">
        <f t="shared" si="2"/>
        <v>1097702.3870000001</v>
      </c>
      <c r="J25" s="31">
        <f t="shared" si="14"/>
        <v>1065409.7854218602</v>
      </c>
      <c r="K25" s="31">
        <f t="shared" si="15"/>
        <v>1172016.8385999002</v>
      </c>
      <c r="L25" s="31">
        <f t="shared" si="16"/>
        <v>1126670.8480836172</v>
      </c>
      <c r="M25" s="31">
        <f t="shared" si="17"/>
        <v>1239407.8068193947</v>
      </c>
      <c r="N25" s="31">
        <f t="shared" si="18"/>
        <v>1340738.3092195045</v>
      </c>
      <c r="O25" s="31">
        <f t="shared" si="19"/>
        <v>1474895.2901150796</v>
      </c>
      <c r="P25" s="36">
        <f t="shared" si="20"/>
        <v>1172864.3528550453</v>
      </c>
      <c r="Q25" s="36">
        <f t="shared" si="13"/>
        <v>1290223.5268989897</v>
      </c>
      <c r="R25" s="36">
        <f t="shared" si="13"/>
        <v>1395708.5798975041</v>
      </c>
      <c r="S25" s="37">
        <f t="shared" si="13"/>
        <v>1535365.9970097977</v>
      </c>
      <c r="T25" s="8"/>
    </row>
    <row r="26" spans="1:20" s="9" customFormat="1" x14ac:dyDescent="0.35">
      <c r="A26" s="50" t="s">
        <v>65</v>
      </c>
      <c r="B26" s="49"/>
      <c r="C26" s="33"/>
      <c r="D26" s="33"/>
      <c r="E26" s="33"/>
      <c r="F26" s="33"/>
      <c r="G26" s="33"/>
      <c r="H26" s="34"/>
      <c r="I26" s="34"/>
      <c r="J26" s="34"/>
      <c r="K26" s="34"/>
      <c r="L26" s="34"/>
      <c r="M26" s="34"/>
      <c r="N26" s="34"/>
      <c r="O26" s="34"/>
      <c r="P26" s="34"/>
    </row>
    <row r="27" spans="1:20" s="9" customFormat="1" x14ac:dyDescent="0.35">
      <c r="B27" s="38"/>
      <c r="C27" s="33"/>
      <c r="D27" s="33"/>
      <c r="E27" s="33"/>
      <c r="F27" s="33"/>
      <c r="G27" s="33"/>
      <c r="H27" s="34"/>
      <c r="I27" s="34"/>
      <c r="J27" s="34"/>
      <c r="K27" s="34"/>
      <c r="L27" s="34"/>
      <c r="M27" s="34"/>
      <c r="N27" s="34"/>
      <c r="O27" s="34"/>
      <c r="P27" s="34"/>
    </row>
    <row r="28" spans="1:20" s="9" customFormat="1" x14ac:dyDescent="0.35">
      <c r="B28" s="38"/>
      <c r="C28" s="33"/>
      <c r="D28" s="33"/>
      <c r="E28" s="33"/>
      <c r="F28" s="33"/>
      <c r="G28" s="33"/>
      <c r="H28" s="34"/>
      <c r="I28" s="34"/>
      <c r="J28" s="34"/>
      <c r="K28" s="34"/>
      <c r="L28" s="34"/>
      <c r="M28" s="34"/>
      <c r="N28" s="34"/>
      <c r="O28" s="34"/>
      <c r="P28" s="34"/>
    </row>
    <row r="29" spans="1:20" s="9" customFormat="1" x14ac:dyDescent="0.35">
      <c r="B29" s="38"/>
      <c r="C29" s="33"/>
      <c r="D29" s="33"/>
      <c r="E29" s="33"/>
      <c r="F29" s="33"/>
      <c r="G29" s="33"/>
      <c r="H29" s="34"/>
      <c r="I29" s="34"/>
      <c r="J29" s="34"/>
      <c r="K29" s="34"/>
      <c r="L29" s="34"/>
      <c r="M29" s="34"/>
      <c r="N29" s="34"/>
      <c r="O29" s="34"/>
      <c r="P29" s="34"/>
    </row>
    <row r="30" spans="1:20" s="9" customFormat="1" x14ac:dyDescent="0.35">
      <c r="B30" s="38"/>
      <c r="C30" s="33"/>
      <c r="D30" s="33"/>
      <c r="E30" s="33"/>
      <c r="F30" s="33"/>
      <c r="G30" s="33"/>
      <c r="H30" s="34"/>
      <c r="I30" s="34"/>
      <c r="J30" s="34"/>
      <c r="K30" s="34"/>
      <c r="L30" s="34"/>
      <c r="M30" s="34"/>
      <c r="N30" s="34"/>
      <c r="O30" s="34"/>
      <c r="P30" s="34"/>
    </row>
    <row r="31" spans="1:20" s="9" customFormat="1" x14ac:dyDescent="0.35">
      <c r="B31" s="38"/>
      <c r="C31" s="33"/>
      <c r="D31" s="33"/>
      <c r="E31" s="33"/>
      <c r="F31" s="33"/>
      <c r="G31" s="33"/>
      <c r="H31" s="34"/>
      <c r="I31" s="34"/>
      <c r="J31" s="34"/>
      <c r="K31" s="34"/>
      <c r="L31" s="34"/>
      <c r="M31" s="34"/>
      <c r="N31" s="34"/>
      <c r="O31" s="34"/>
      <c r="P31" s="34"/>
    </row>
    <row r="32" spans="1:20" s="9" customFormat="1" x14ac:dyDescent="0.35">
      <c r="B32" s="38"/>
      <c r="C32" s="33"/>
      <c r="D32" s="33"/>
      <c r="E32" s="33"/>
      <c r="F32" s="33"/>
      <c r="G32" s="33"/>
      <c r="H32" s="34"/>
      <c r="I32" s="34"/>
      <c r="J32" s="34"/>
      <c r="K32" s="34"/>
      <c r="L32" s="34"/>
      <c r="M32" s="34"/>
      <c r="N32" s="34"/>
      <c r="O32" s="34"/>
      <c r="P32" s="34"/>
    </row>
    <row r="33" spans="2:16" s="9" customFormat="1" x14ac:dyDescent="0.35">
      <c r="B33" s="38"/>
      <c r="C33" s="33"/>
      <c r="D33" s="33"/>
      <c r="E33" s="33"/>
      <c r="F33" s="33"/>
      <c r="G33" s="33"/>
      <c r="H33" s="34"/>
      <c r="I33" s="34"/>
      <c r="J33" s="34"/>
      <c r="K33" s="34"/>
      <c r="L33" s="34"/>
      <c r="M33" s="34"/>
      <c r="N33" s="34"/>
      <c r="O33" s="34"/>
      <c r="P33" s="34"/>
    </row>
    <row r="34" spans="2:16" s="9" customFormat="1" x14ac:dyDescent="0.35">
      <c r="B34" s="38"/>
      <c r="C34" s="33"/>
      <c r="D34" s="33"/>
      <c r="E34" s="33"/>
      <c r="F34" s="33"/>
      <c r="G34" s="33"/>
      <c r="H34" s="34"/>
      <c r="I34" s="34"/>
      <c r="J34" s="34"/>
      <c r="K34" s="34"/>
      <c r="L34" s="34"/>
      <c r="M34" s="34"/>
      <c r="N34" s="34"/>
      <c r="O34" s="34"/>
      <c r="P34" s="34"/>
    </row>
    <row r="35" spans="2:16" s="9" customFormat="1" x14ac:dyDescent="0.35">
      <c r="B35" s="38"/>
      <c r="C35" s="33"/>
      <c r="D35" s="33"/>
      <c r="E35" s="33"/>
      <c r="F35" s="33"/>
      <c r="G35" s="33"/>
      <c r="H35" s="34"/>
      <c r="I35" s="34"/>
      <c r="J35" s="34"/>
      <c r="K35" s="34"/>
      <c r="L35" s="34"/>
      <c r="M35" s="34"/>
      <c r="N35" s="34"/>
      <c r="O35" s="34"/>
      <c r="P35" s="34"/>
    </row>
    <row r="36" spans="2:16" s="9" customFormat="1" x14ac:dyDescent="0.35">
      <c r="B36" s="38"/>
      <c r="C36" s="33"/>
      <c r="D36" s="33"/>
      <c r="E36" s="33"/>
      <c r="F36" s="33"/>
      <c r="G36" s="33"/>
      <c r="H36" s="34"/>
      <c r="I36" s="34"/>
      <c r="J36" s="34"/>
      <c r="K36" s="34"/>
      <c r="L36" s="34"/>
      <c r="M36" s="34"/>
      <c r="N36" s="34"/>
      <c r="O36" s="34"/>
      <c r="P36" s="34"/>
    </row>
    <row r="37" spans="2:16" s="9" customFormat="1" x14ac:dyDescent="0.35">
      <c r="B37" s="38"/>
      <c r="C37" s="33"/>
      <c r="D37" s="33"/>
      <c r="E37" s="33"/>
      <c r="F37" s="33"/>
      <c r="G37" s="33"/>
      <c r="H37" s="34"/>
      <c r="I37" s="34"/>
      <c r="J37" s="34"/>
      <c r="K37" s="34"/>
      <c r="L37" s="34"/>
      <c r="M37" s="34"/>
      <c r="N37" s="34"/>
      <c r="O37" s="34"/>
      <c r="P37" s="34"/>
    </row>
    <row r="38" spans="2:16" s="9" customFormat="1" x14ac:dyDescent="0.35">
      <c r="B38" s="38"/>
      <c r="C38" s="33"/>
      <c r="D38" s="33"/>
      <c r="E38" s="33"/>
      <c r="F38" s="33"/>
      <c r="G38" s="33"/>
      <c r="H38" s="34"/>
      <c r="I38" s="34"/>
      <c r="J38" s="34"/>
      <c r="K38" s="34"/>
      <c r="L38" s="34"/>
      <c r="M38" s="34"/>
      <c r="N38" s="34"/>
      <c r="O38" s="34"/>
      <c r="P38" s="34"/>
    </row>
    <row r="39" spans="2:16" s="9" customFormat="1" x14ac:dyDescent="0.35">
      <c r="B39" s="38"/>
      <c r="C39" s="33"/>
      <c r="D39" s="33"/>
      <c r="E39" s="33"/>
      <c r="F39" s="33"/>
      <c r="G39" s="33"/>
      <c r="H39" s="34"/>
      <c r="I39" s="34"/>
      <c r="J39" s="34"/>
      <c r="K39" s="34"/>
      <c r="L39" s="34"/>
      <c r="M39" s="34"/>
      <c r="N39" s="34"/>
      <c r="O39" s="34"/>
      <c r="P39" s="34"/>
    </row>
    <row r="40" spans="2:16" s="9" customFormat="1" x14ac:dyDescent="0.35">
      <c r="B40" s="38"/>
      <c r="C40" s="33"/>
      <c r="D40" s="33"/>
      <c r="E40" s="33"/>
      <c r="F40" s="33"/>
      <c r="G40" s="33"/>
      <c r="H40" s="34"/>
      <c r="I40" s="34"/>
      <c r="J40" s="34"/>
      <c r="K40" s="34"/>
      <c r="L40" s="34"/>
      <c r="M40" s="34"/>
      <c r="N40" s="34"/>
      <c r="O40" s="34"/>
      <c r="P40" s="34"/>
    </row>
    <row r="41" spans="2:16" s="9" customFormat="1" x14ac:dyDescent="0.35">
      <c r="B41" s="38"/>
      <c r="C41" s="33"/>
      <c r="D41" s="33"/>
      <c r="E41" s="33"/>
      <c r="F41" s="33"/>
      <c r="G41" s="33"/>
      <c r="H41" s="34"/>
      <c r="I41" s="34"/>
      <c r="J41" s="34"/>
      <c r="K41" s="34"/>
      <c r="L41" s="34"/>
      <c r="M41" s="34"/>
      <c r="N41" s="34"/>
      <c r="O41" s="34"/>
      <c r="P41" s="34"/>
    </row>
    <row r="42" spans="2:16" s="9" customFormat="1" x14ac:dyDescent="0.35">
      <c r="B42" s="38"/>
      <c r="C42" s="33"/>
      <c r="D42" s="33"/>
      <c r="E42" s="33"/>
      <c r="F42" s="33"/>
      <c r="G42" s="33"/>
      <c r="H42" s="34"/>
      <c r="I42" s="34"/>
      <c r="J42" s="34"/>
      <c r="K42" s="34"/>
      <c r="L42" s="34"/>
      <c r="M42" s="34"/>
      <c r="N42" s="34"/>
      <c r="O42" s="34"/>
      <c r="P42" s="34"/>
    </row>
    <row r="43" spans="2:16" s="9" customFormat="1" x14ac:dyDescent="0.35">
      <c r="B43" s="38"/>
      <c r="C43" s="33"/>
      <c r="D43" s="33"/>
      <c r="E43" s="33"/>
      <c r="F43" s="33"/>
      <c r="G43" s="33"/>
      <c r="H43" s="34"/>
      <c r="I43" s="34"/>
      <c r="J43" s="34"/>
      <c r="K43" s="34"/>
      <c r="L43" s="34"/>
      <c r="M43" s="34"/>
      <c r="N43" s="34"/>
      <c r="O43" s="34"/>
      <c r="P43" s="34"/>
    </row>
    <row r="44" spans="2:16" s="9" customFormat="1" x14ac:dyDescent="0.35">
      <c r="B44" s="38"/>
      <c r="C44" s="33"/>
      <c r="D44" s="33"/>
      <c r="E44" s="33"/>
      <c r="F44" s="33"/>
      <c r="G44" s="33"/>
      <c r="H44" s="34"/>
      <c r="I44" s="34"/>
      <c r="J44" s="34"/>
      <c r="K44" s="34"/>
      <c r="L44" s="34"/>
      <c r="M44" s="34"/>
      <c r="N44" s="34"/>
      <c r="O44" s="34"/>
      <c r="P44" s="34"/>
    </row>
    <row r="45" spans="2:16" s="9" customFormat="1" x14ac:dyDescent="0.35">
      <c r="B45" s="38"/>
      <c r="C45" s="33"/>
      <c r="D45" s="33"/>
      <c r="E45" s="33"/>
      <c r="F45" s="33"/>
      <c r="G45" s="33"/>
      <c r="H45" s="34"/>
      <c r="I45" s="34"/>
      <c r="J45" s="34"/>
      <c r="K45" s="34"/>
      <c r="L45" s="34"/>
      <c r="M45" s="34"/>
      <c r="N45" s="34"/>
      <c r="O45" s="34"/>
      <c r="P45" s="34"/>
    </row>
    <row r="46" spans="2:16" s="9" customFormat="1" x14ac:dyDescent="0.35">
      <c r="B46" s="38"/>
      <c r="C46" s="33"/>
      <c r="D46" s="33"/>
      <c r="E46" s="33"/>
      <c r="F46" s="33"/>
      <c r="G46" s="33"/>
      <c r="H46" s="34"/>
      <c r="I46" s="34"/>
      <c r="J46" s="34"/>
      <c r="K46" s="34"/>
      <c r="L46" s="34"/>
      <c r="M46" s="34"/>
      <c r="N46" s="34"/>
      <c r="O46" s="34"/>
      <c r="P46" s="34"/>
    </row>
    <row r="47" spans="2:16" s="9" customFormat="1" x14ac:dyDescent="0.35">
      <c r="B47" s="38"/>
      <c r="C47" s="33"/>
      <c r="D47" s="33"/>
      <c r="E47" s="33"/>
      <c r="F47" s="33"/>
      <c r="G47" s="33"/>
      <c r="H47" s="34"/>
      <c r="I47" s="34"/>
      <c r="J47" s="34"/>
      <c r="K47" s="34"/>
      <c r="L47" s="34"/>
      <c r="M47" s="34"/>
      <c r="N47" s="34"/>
      <c r="O47" s="34"/>
      <c r="P47" s="34"/>
    </row>
    <row r="48" spans="2:16" s="9" customFormat="1" x14ac:dyDescent="0.35">
      <c r="B48" s="38"/>
      <c r="C48" s="33"/>
      <c r="D48" s="33"/>
      <c r="E48" s="33"/>
      <c r="F48" s="33"/>
      <c r="G48" s="33"/>
      <c r="H48" s="34"/>
      <c r="I48" s="34"/>
      <c r="J48" s="34"/>
      <c r="K48" s="34"/>
      <c r="L48" s="34"/>
      <c r="M48" s="34"/>
      <c r="N48" s="34"/>
      <c r="O48" s="34"/>
      <c r="P48" s="34"/>
    </row>
    <row r="49" spans="2:16" s="9" customFormat="1" x14ac:dyDescent="0.35">
      <c r="B49" s="38"/>
      <c r="C49" s="33"/>
      <c r="D49" s="33"/>
      <c r="E49" s="33"/>
      <c r="F49" s="33"/>
      <c r="G49" s="33"/>
      <c r="H49" s="34"/>
      <c r="I49" s="34"/>
      <c r="J49" s="34"/>
      <c r="K49" s="34"/>
      <c r="L49" s="34"/>
      <c r="M49" s="34"/>
      <c r="N49" s="34"/>
      <c r="O49" s="34"/>
      <c r="P49" s="34"/>
    </row>
    <row r="50" spans="2:16" s="9" customFormat="1" x14ac:dyDescent="0.35">
      <c r="B50" s="38"/>
      <c r="C50" s="33"/>
      <c r="D50" s="33"/>
      <c r="E50" s="33"/>
      <c r="F50" s="33"/>
      <c r="G50" s="33"/>
      <c r="H50" s="34"/>
      <c r="I50" s="34"/>
      <c r="J50" s="34"/>
      <c r="K50" s="34"/>
      <c r="L50" s="34"/>
      <c r="M50" s="34"/>
      <c r="N50" s="34"/>
      <c r="O50" s="34"/>
      <c r="P50" s="34"/>
    </row>
    <row r="51" spans="2:16" s="9" customFormat="1" x14ac:dyDescent="0.35">
      <c r="B51" s="38"/>
      <c r="C51" s="33"/>
      <c r="D51" s="33"/>
      <c r="E51" s="33"/>
      <c r="F51" s="33"/>
      <c r="G51" s="33"/>
      <c r="H51" s="34"/>
      <c r="I51" s="34"/>
      <c r="J51" s="34"/>
      <c r="K51" s="34"/>
      <c r="L51" s="34"/>
      <c r="M51" s="34"/>
      <c r="N51" s="34"/>
      <c r="O51" s="34"/>
      <c r="P51" s="34"/>
    </row>
    <row r="52" spans="2:16" s="9" customFormat="1" x14ac:dyDescent="0.35">
      <c r="B52" s="38"/>
      <c r="C52" s="33"/>
      <c r="D52" s="33"/>
      <c r="E52" s="33"/>
      <c r="F52" s="33"/>
      <c r="G52" s="33"/>
      <c r="H52" s="34"/>
      <c r="I52" s="34"/>
      <c r="J52" s="34"/>
      <c r="K52" s="34"/>
      <c r="L52" s="34"/>
      <c r="M52" s="34"/>
      <c r="N52" s="34"/>
      <c r="O52" s="34"/>
      <c r="P52" s="34"/>
    </row>
    <row r="53" spans="2:16" s="9" customFormat="1" x14ac:dyDescent="0.35">
      <c r="B53" s="38"/>
      <c r="C53" s="33"/>
      <c r="D53" s="33"/>
      <c r="E53" s="33"/>
      <c r="F53" s="33"/>
      <c r="G53" s="33"/>
      <c r="H53" s="34"/>
      <c r="I53" s="34"/>
      <c r="J53" s="34"/>
      <c r="K53" s="34"/>
      <c r="L53" s="34"/>
      <c r="M53" s="34"/>
      <c r="N53" s="34"/>
      <c r="O53" s="34"/>
      <c r="P53" s="34"/>
    </row>
    <row r="54" spans="2:16" s="9" customFormat="1" x14ac:dyDescent="0.35">
      <c r="B54" s="38"/>
      <c r="C54" s="33"/>
      <c r="D54" s="33"/>
      <c r="E54" s="33"/>
      <c r="F54" s="33"/>
      <c r="G54" s="33"/>
      <c r="H54" s="34"/>
      <c r="I54" s="34"/>
      <c r="J54" s="34"/>
      <c r="K54" s="34"/>
      <c r="L54" s="34"/>
      <c r="M54" s="34"/>
      <c r="N54" s="34"/>
      <c r="O54" s="34"/>
      <c r="P54" s="34"/>
    </row>
    <row r="55" spans="2:16" s="9" customFormat="1" x14ac:dyDescent="0.35">
      <c r="B55" s="38"/>
      <c r="C55" s="33"/>
      <c r="D55" s="33"/>
      <c r="E55" s="33"/>
      <c r="F55" s="33"/>
      <c r="G55" s="33"/>
      <c r="H55" s="34"/>
      <c r="I55" s="34"/>
      <c r="J55" s="34"/>
      <c r="K55" s="34"/>
      <c r="L55" s="34"/>
      <c r="M55" s="34"/>
      <c r="N55" s="34"/>
      <c r="O55" s="34"/>
      <c r="P55" s="34"/>
    </row>
    <row r="56" spans="2:16" s="9" customFormat="1" x14ac:dyDescent="0.35">
      <c r="B56" s="38"/>
      <c r="C56" s="33"/>
      <c r="D56" s="33"/>
      <c r="E56" s="33"/>
      <c r="F56" s="33"/>
      <c r="G56" s="33"/>
      <c r="H56" s="34"/>
      <c r="I56" s="34"/>
      <c r="J56" s="34"/>
      <c r="K56" s="34"/>
      <c r="L56" s="34"/>
      <c r="M56" s="34"/>
      <c r="N56" s="34"/>
      <c r="O56" s="34"/>
      <c r="P56" s="34"/>
    </row>
    <row r="57" spans="2:16" s="9" customFormat="1" x14ac:dyDescent="0.35">
      <c r="B57" s="38"/>
      <c r="C57" s="33"/>
      <c r="D57" s="33"/>
      <c r="E57" s="33"/>
      <c r="F57" s="33"/>
      <c r="G57" s="33"/>
      <c r="H57" s="34"/>
      <c r="I57" s="34"/>
      <c r="J57" s="34"/>
      <c r="K57" s="34"/>
      <c r="L57" s="34"/>
      <c r="M57" s="34"/>
      <c r="N57" s="34"/>
      <c r="O57" s="34"/>
      <c r="P57" s="34"/>
    </row>
    <row r="58" spans="2:16" s="9" customFormat="1" x14ac:dyDescent="0.35">
      <c r="B58" s="38"/>
      <c r="C58" s="33"/>
      <c r="D58" s="33"/>
      <c r="E58" s="33"/>
      <c r="F58" s="33"/>
      <c r="G58" s="33"/>
      <c r="H58" s="34"/>
      <c r="I58" s="34"/>
      <c r="J58" s="34"/>
      <c r="K58" s="34"/>
      <c r="L58" s="34"/>
      <c r="M58" s="34"/>
      <c r="N58" s="34"/>
      <c r="O58" s="34"/>
      <c r="P58" s="34"/>
    </row>
    <row r="59" spans="2:16" s="9" customFormat="1" x14ac:dyDescent="0.35">
      <c r="B59" s="38"/>
      <c r="C59" s="33"/>
      <c r="D59" s="33"/>
      <c r="E59" s="33"/>
      <c r="F59" s="33"/>
      <c r="G59" s="33"/>
      <c r="H59" s="34"/>
      <c r="I59" s="34"/>
      <c r="J59" s="34"/>
      <c r="K59" s="34"/>
      <c r="L59" s="34"/>
      <c r="M59" s="34"/>
      <c r="N59" s="34"/>
      <c r="O59" s="34"/>
      <c r="P59" s="34"/>
    </row>
    <row r="60" spans="2:16" s="9" customFormat="1" x14ac:dyDescent="0.35">
      <c r="B60" s="38"/>
      <c r="C60" s="33"/>
      <c r="D60" s="33"/>
      <c r="E60" s="33"/>
      <c r="F60" s="33"/>
      <c r="G60" s="33"/>
      <c r="H60" s="34"/>
      <c r="I60" s="34"/>
      <c r="J60" s="34"/>
      <c r="K60" s="34"/>
      <c r="L60" s="34"/>
      <c r="M60" s="34"/>
      <c r="N60" s="34"/>
      <c r="O60" s="34"/>
      <c r="P60" s="34"/>
    </row>
    <row r="61" spans="2:16" s="9" customFormat="1" x14ac:dyDescent="0.35">
      <c r="B61" s="38"/>
      <c r="C61" s="33"/>
      <c r="D61" s="33"/>
      <c r="E61" s="33"/>
      <c r="F61" s="33"/>
      <c r="G61" s="33"/>
      <c r="H61" s="34"/>
      <c r="I61" s="34"/>
      <c r="J61" s="34"/>
      <c r="K61" s="34"/>
      <c r="L61" s="34"/>
      <c r="M61" s="34"/>
      <c r="N61" s="34"/>
      <c r="O61" s="34"/>
      <c r="P61" s="34"/>
    </row>
    <row r="62" spans="2:16" s="9" customFormat="1" x14ac:dyDescent="0.35">
      <c r="B62" s="38"/>
      <c r="C62" s="33"/>
      <c r="D62" s="33"/>
      <c r="E62" s="33"/>
      <c r="F62" s="33"/>
      <c r="G62" s="33"/>
      <c r="H62" s="34"/>
      <c r="I62" s="34"/>
      <c r="J62" s="34"/>
      <c r="K62" s="34"/>
      <c r="L62" s="34"/>
      <c r="M62" s="34"/>
      <c r="N62" s="34"/>
      <c r="O62" s="34"/>
      <c r="P62" s="34"/>
    </row>
    <row r="63" spans="2:16" s="9" customFormat="1" x14ac:dyDescent="0.35">
      <c r="B63" s="38"/>
      <c r="C63" s="33"/>
      <c r="D63" s="33"/>
      <c r="E63" s="33"/>
      <c r="F63" s="33"/>
      <c r="G63" s="33"/>
      <c r="H63" s="34"/>
      <c r="I63" s="34"/>
      <c r="J63" s="34"/>
      <c r="K63" s="34"/>
      <c r="L63" s="34"/>
      <c r="M63" s="34"/>
      <c r="N63" s="34"/>
      <c r="O63" s="34"/>
      <c r="P63" s="34"/>
    </row>
    <row r="64" spans="2:16" s="9" customFormat="1" x14ac:dyDescent="0.35">
      <c r="B64" s="38"/>
      <c r="C64" s="33"/>
      <c r="D64" s="33"/>
      <c r="E64" s="33"/>
      <c r="F64" s="33"/>
      <c r="G64" s="33"/>
      <c r="H64" s="34"/>
      <c r="I64" s="34"/>
      <c r="J64" s="34"/>
      <c r="K64" s="34"/>
      <c r="L64" s="34"/>
      <c r="M64" s="34"/>
      <c r="N64" s="34"/>
      <c r="O64" s="34"/>
      <c r="P64" s="34"/>
    </row>
    <row r="65" spans="2:16" s="9" customFormat="1" x14ac:dyDescent="0.35">
      <c r="B65" s="38"/>
      <c r="C65" s="33"/>
      <c r="D65" s="33"/>
      <c r="E65" s="33"/>
      <c r="F65" s="33"/>
      <c r="G65" s="33"/>
      <c r="H65" s="34"/>
      <c r="I65" s="34"/>
      <c r="J65" s="34"/>
      <c r="K65" s="34"/>
      <c r="L65" s="34"/>
      <c r="M65" s="34"/>
      <c r="N65" s="34"/>
      <c r="O65" s="34"/>
      <c r="P65" s="34"/>
    </row>
    <row r="66" spans="2:16" s="9" customFormat="1" x14ac:dyDescent="0.35">
      <c r="B66" s="38"/>
      <c r="C66" s="33"/>
      <c r="D66" s="33"/>
      <c r="E66" s="33"/>
      <c r="F66" s="33"/>
      <c r="G66" s="33"/>
      <c r="H66" s="34"/>
      <c r="I66" s="34"/>
      <c r="J66" s="34"/>
      <c r="K66" s="34"/>
      <c r="L66" s="34"/>
      <c r="M66" s="34"/>
      <c r="N66" s="34"/>
      <c r="O66" s="34"/>
      <c r="P66" s="34"/>
    </row>
    <row r="67" spans="2:16" s="9" customFormat="1" x14ac:dyDescent="0.35">
      <c r="B67" s="38"/>
      <c r="C67" s="33"/>
      <c r="D67" s="33"/>
      <c r="E67" s="33"/>
      <c r="F67" s="33"/>
      <c r="G67" s="33"/>
      <c r="H67" s="34"/>
      <c r="I67" s="34"/>
      <c r="J67" s="34"/>
      <c r="K67" s="34"/>
      <c r="L67" s="34"/>
      <c r="M67" s="34"/>
      <c r="N67" s="34"/>
      <c r="O67" s="34"/>
      <c r="P67" s="34"/>
    </row>
    <row r="68" spans="2:16" s="9" customFormat="1" x14ac:dyDescent="0.35">
      <c r="B68" s="38"/>
      <c r="C68" s="33"/>
      <c r="D68" s="33"/>
      <c r="E68" s="33"/>
      <c r="F68" s="33"/>
      <c r="G68" s="33"/>
      <c r="H68" s="34"/>
      <c r="I68" s="34"/>
      <c r="J68" s="34"/>
      <c r="K68" s="34"/>
      <c r="L68" s="34"/>
      <c r="M68" s="34"/>
      <c r="N68" s="34"/>
      <c r="O68" s="34"/>
      <c r="P68" s="34"/>
    </row>
    <row r="69" spans="2:16" s="9" customFormat="1" x14ac:dyDescent="0.35">
      <c r="B69" s="38"/>
      <c r="C69" s="33"/>
      <c r="D69" s="33"/>
      <c r="E69" s="33"/>
      <c r="F69" s="33"/>
      <c r="G69" s="33"/>
      <c r="H69" s="34"/>
      <c r="I69" s="34"/>
      <c r="J69" s="34"/>
      <c r="K69" s="34"/>
      <c r="L69" s="34"/>
      <c r="M69" s="34"/>
      <c r="N69" s="34"/>
      <c r="O69" s="34"/>
      <c r="P69" s="34"/>
    </row>
    <row r="70" spans="2:16" s="9" customFormat="1" x14ac:dyDescent="0.35">
      <c r="B70" s="38"/>
      <c r="C70" s="33"/>
      <c r="D70" s="33"/>
      <c r="E70" s="33"/>
      <c r="F70" s="33"/>
      <c r="G70" s="33"/>
      <c r="H70" s="34"/>
      <c r="I70" s="34"/>
      <c r="J70" s="34"/>
      <c r="K70" s="34"/>
      <c r="L70" s="34"/>
      <c r="M70" s="34"/>
      <c r="N70" s="34"/>
      <c r="O70" s="34"/>
      <c r="P70" s="34"/>
    </row>
    <row r="71" spans="2:16" s="9" customFormat="1" x14ac:dyDescent="0.35">
      <c r="B71" s="38"/>
      <c r="C71" s="33"/>
      <c r="D71" s="33"/>
      <c r="E71" s="33"/>
      <c r="F71" s="33"/>
      <c r="G71" s="33"/>
      <c r="H71" s="34"/>
      <c r="I71" s="34"/>
      <c r="J71" s="34"/>
      <c r="K71" s="34"/>
      <c r="L71" s="34"/>
      <c r="M71" s="34"/>
      <c r="N71" s="34"/>
      <c r="O71" s="34"/>
      <c r="P71" s="34"/>
    </row>
    <row r="72" spans="2:16" s="9" customFormat="1" x14ac:dyDescent="0.35">
      <c r="B72" s="38"/>
      <c r="C72" s="33"/>
      <c r="D72" s="33"/>
      <c r="E72" s="33"/>
      <c r="F72" s="33"/>
      <c r="G72" s="33"/>
      <c r="H72" s="34"/>
      <c r="I72" s="34"/>
      <c r="J72" s="34"/>
      <c r="K72" s="34"/>
      <c r="L72" s="34"/>
      <c r="M72" s="34"/>
      <c r="N72" s="34"/>
      <c r="O72" s="34"/>
      <c r="P72" s="34"/>
    </row>
    <row r="73" spans="2:16" s="9" customFormat="1" x14ac:dyDescent="0.35">
      <c r="B73" s="38"/>
      <c r="C73" s="33"/>
      <c r="D73" s="33"/>
      <c r="E73" s="33"/>
      <c r="F73" s="33"/>
      <c r="G73" s="33"/>
      <c r="H73" s="34"/>
      <c r="I73" s="34"/>
      <c r="J73" s="34"/>
      <c r="K73" s="34"/>
      <c r="L73" s="34"/>
      <c r="M73" s="34"/>
      <c r="N73" s="34"/>
      <c r="O73" s="34"/>
      <c r="P73" s="34"/>
    </row>
    <row r="74" spans="2:16" s="9" customFormat="1" x14ac:dyDescent="0.35">
      <c r="B74" s="38"/>
      <c r="C74" s="33"/>
      <c r="D74" s="33"/>
      <c r="E74" s="33"/>
      <c r="F74" s="33"/>
      <c r="G74" s="33"/>
      <c r="H74" s="34"/>
      <c r="I74" s="34"/>
      <c r="J74" s="34"/>
      <c r="K74" s="34"/>
      <c r="L74" s="34"/>
      <c r="M74" s="34"/>
      <c r="N74" s="34"/>
      <c r="O74" s="34"/>
      <c r="P74" s="34"/>
    </row>
  </sheetData>
  <mergeCells count="65">
    <mergeCell ref="N19:N20"/>
    <mergeCell ref="O19:O20"/>
    <mergeCell ref="U4:W4"/>
    <mergeCell ref="N4:O4"/>
    <mergeCell ref="N6:N7"/>
    <mergeCell ref="O6:O7"/>
    <mergeCell ref="N8:N9"/>
    <mergeCell ref="O8:O9"/>
    <mergeCell ref="P4:Q4"/>
    <mergeCell ref="P6:P7"/>
    <mergeCell ref="Q6:Q7"/>
    <mergeCell ref="P8:P9"/>
    <mergeCell ref="Q8:Q9"/>
    <mergeCell ref="P19:P20"/>
    <mergeCell ref="Q19:Q20"/>
    <mergeCell ref="R19:R20"/>
    <mergeCell ref="J19:J20"/>
    <mergeCell ref="K19:K20"/>
    <mergeCell ref="L4:M4"/>
    <mergeCell ref="L6:L7"/>
    <mergeCell ref="M6:M7"/>
    <mergeCell ref="L8:L9"/>
    <mergeCell ref="M8:M9"/>
    <mergeCell ref="L19:L20"/>
    <mergeCell ref="M19:M20"/>
    <mergeCell ref="J4:K4"/>
    <mergeCell ref="J6:J7"/>
    <mergeCell ref="K6:K7"/>
    <mergeCell ref="J8:J9"/>
    <mergeCell ref="K8:K9"/>
    <mergeCell ref="A6:A7"/>
    <mergeCell ref="D6:D7"/>
    <mergeCell ref="E6:E7"/>
    <mergeCell ref="G6:G7"/>
    <mergeCell ref="H4:I4"/>
    <mergeCell ref="H6:H7"/>
    <mergeCell ref="I6:I7"/>
    <mergeCell ref="D4:E4"/>
    <mergeCell ref="F4:G4"/>
    <mergeCell ref="A4:A5"/>
    <mergeCell ref="B4:B5"/>
    <mergeCell ref="C4:C5"/>
    <mergeCell ref="E8:E9"/>
    <mergeCell ref="F8:F9"/>
    <mergeCell ref="G8:G9"/>
    <mergeCell ref="H19:H20"/>
    <mergeCell ref="I19:I20"/>
    <mergeCell ref="H8:H9"/>
    <mergeCell ref="I8:I9"/>
    <mergeCell ref="C2:W2"/>
    <mergeCell ref="A1:W1"/>
    <mergeCell ref="S19:S20"/>
    <mergeCell ref="R4:S4"/>
    <mergeCell ref="R6:R7"/>
    <mergeCell ref="S6:S7"/>
    <mergeCell ref="R8:R9"/>
    <mergeCell ref="S8:S9"/>
    <mergeCell ref="D19:D20"/>
    <mergeCell ref="E19:E20"/>
    <mergeCell ref="F19:F20"/>
    <mergeCell ref="G19:G20"/>
    <mergeCell ref="A8:A9"/>
    <mergeCell ref="A19:A20"/>
    <mergeCell ref="F6:F7"/>
    <mergeCell ref="D8:D9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7" scale="40" fitToHeight="0" orientation="landscape" r:id="rId1"/>
  <colBreaks count="1" manualBreakCount="1">
    <brk id="24" min="3" max="2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TABLA HONORAROS CONTRATISTAS </vt:lpstr>
      <vt:lpstr>'TABLA HONORAROS CONTRATISTAS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</dc:creator>
  <cp:lastModifiedBy>Maria Yahvezzine Del Castillo Lopez</cp:lastModifiedBy>
  <cp:lastPrinted>2018-04-20T15:37:57Z</cp:lastPrinted>
  <dcterms:created xsi:type="dcterms:W3CDTF">2015-03-19T14:16:44Z</dcterms:created>
  <dcterms:modified xsi:type="dcterms:W3CDTF">2018-04-26T21:09:58Z</dcterms:modified>
</cp:coreProperties>
</file>